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vhestia.sharepoint.com/sites/InvhestiaAfricaLimited/Shared Documents/Projects/Projects in Progress/FSO/Content for Distribution/Timelines/"/>
    </mc:Choice>
  </mc:AlternateContent>
  <xr:revisionPtr revIDLastSave="0" documentId="8_{9537DF22-2A39-4D64-82C0-5EF4336075B2}" xr6:coauthVersionLast="45" xr6:coauthVersionMax="45" xr10:uidLastSave="{00000000-0000-0000-0000-000000000000}"/>
  <bookViews>
    <workbookView xWindow="-120" yWindow="-120" windowWidth="20730" windowHeight="11160" xr2:uid="{2E5B31C1-3761-4114-AB29-36384DD1E12D}"/>
  </bookViews>
  <sheets>
    <sheet name="Inp" sheetId="10" r:id="rId1"/>
    <sheet name="Time" sheetId="8" r:id="rId2"/>
    <sheet name="Calc" sheetId="6" r:id="rId3"/>
    <sheet name="Outputs" sheetId="9" r:id="rId4"/>
  </sheets>
  <definedNames>
    <definedName name="_xlnm.Print_Titles" localSheetId="2">Calc!$A:$G,Calc!$1:$4</definedName>
    <definedName name="_xlnm.Print_Titles" localSheetId="0">Inp!$A:$G,Inp!$1:$4</definedName>
    <definedName name="_xlnm.Print_Titles" localSheetId="3">Outputs!$A:$G,Outputs!$1:$4</definedName>
    <definedName name="_xlnm.Print_Titles" localSheetId="1">Time!$A:$G,Time!$1:$4</definedName>
  </definedName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0" l="1"/>
  <c r="E48" i="8" l="1"/>
  <c r="F48" i="8"/>
  <c r="G48" i="8"/>
  <c r="H48" i="8"/>
  <c r="I48" i="8"/>
  <c r="E10" i="6"/>
  <c r="F10" i="6"/>
  <c r="G10" i="6"/>
  <c r="H10" i="6"/>
  <c r="I10" i="6"/>
  <c r="E11" i="6"/>
  <c r="F11" i="6"/>
  <c r="G11" i="6"/>
  <c r="H11" i="6"/>
  <c r="I11" i="6"/>
  <c r="G47" i="8"/>
  <c r="F47" i="8"/>
  <c r="E47" i="8"/>
  <c r="E49" i="8"/>
  <c r="F49" i="8"/>
  <c r="G49" i="8"/>
  <c r="I49" i="8"/>
  <c r="G46" i="8"/>
  <c r="F46" i="8"/>
  <c r="E46" i="8"/>
  <c r="G8" i="6" l="1"/>
  <c r="F8" i="6"/>
  <c r="E8" i="6"/>
  <c r="I20" i="6"/>
  <c r="G20" i="6"/>
  <c r="F20" i="6"/>
  <c r="E20" i="6"/>
  <c r="E9" i="6" l="1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E4" i="10" l="1"/>
  <c r="E3" i="10"/>
  <c r="E2" i="10"/>
  <c r="G31" i="8" l="1"/>
  <c r="F31" i="8"/>
  <c r="E31" i="8"/>
  <c r="G55" i="8" l="1"/>
  <c r="F55" i="8"/>
  <c r="E55" i="8"/>
  <c r="G27" i="8"/>
  <c r="F27" i="8"/>
  <c r="E27" i="8"/>
  <c r="G17" i="8"/>
  <c r="F17" i="8"/>
  <c r="E17" i="8"/>
  <c r="G17" i="6"/>
  <c r="E17" i="6"/>
  <c r="F17" i="6"/>
  <c r="G28" i="8"/>
  <c r="E28" i="8"/>
  <c r="F28" i="8"/>
  <c r="G14" i="8"/>
  <c r="E14" i="8"/>
  <c r="F14" i="8"/>
  <c r="G13" i="8"/>
  <c r="E13" i="8"/>
  <c r="F13" i="8"/>
  <c r="A1" i="10"/>
  <c r="G8" i="9"/>
  <c r="F8" i="9"/>
  <c r="E8" i="9"/>
  <c r="E4" i="9"/>
  <c r="E3" i="9"/>
  <c r="A1" i="9"/>
  <c r="E59" i="8"/>
  <c r="F59" i="8"/>
  <c r="G59" i="8"/>
  <c r="H59" i="8"/>
  <c r="I59" i="8"/>
  <c r="E56" i="8"/>
  <c r="F56" i="8"/>
  <c r="G56" i="8"/>
  <c r="I56" i="8"/>
  <c r="E42" i="8"/>
  <c r="F42" i="8"/>
  <c r="G42" i="8"/>
  <c r="H42" i="8"/>
  <c r="I42" i="8"/>
  <c r="E38" i="8"/>
  <c r="F38" i="8"/>
  <c r="G38" i="8"/>
  <c r="H38" i="8"/>
  <c r="I38" i="8"/>
  <c r="G37" i="8"/>
  <c r="E37" i="8"/>
  <c r="G19" i="6"/>
  <c r="I19" i="6"/>
  <c r="F19" i="6"/>
  <c r="E19" i="6"/>
  <c r="E4" i="6" l="1"/>
  <c r="E3" i="6"/>
  <c r="E2" i="6"/>
  <c r="A1" i="6"/>
  <c r="E4" i="8"/>
  <c r="E41" i="8"/>
  <c r="F41" i="8"/>
  <c r="G41" i="8"/>
  <c r="I41" i="8"/>
  <c r="I34" i="8"/>
  <c r="H34" i="8"/>
  <c r="G34" i="8"/>
  <c r="F34" i="8"/>
  <c r="E34" i="8"/>
  <c r="I33" i="8"/>
  <c r="H33" i="8"/>
  <c r="G33" i="8"/>
  <c r="F33" i="8"/>
  <c r="E33" i="8"/>
  <c r="G32" i="8"/>
  <c r="E32" i="8"/>
  <c r="F29" i="8"/>
  <c r="F32" i="8" s="1"/>
  <c r="E3" i="8"/>
  <c r="E2" i="8"/>
  <c r="I23" i="8"/>
  <c r="G23" i="8"/>
  <c r="F23" i="8"/>
  <c r="E23" i="8"/>
  <c r="F15" i="8"/>
  <c r="I22" i="8"/>
  <c r="H22" i="8"/>
  <c r="G22" i="8"/>
  <c r="F22" i="8"/>
  <c r="E22" i="8"/>
  <c r="G18" i="8"/>
  <c r="E18" i="8"/>
  <c r="I19" i="8"/>
  <c r="G19" i="8"/>
  <c r="F19" i="8"/>
  <c r="E19" i="8"/>
  <c r="J9" i="8"/>
  <c r="A1" i="8"/>
  <c r="F18" i="8" l="1"/>
  <c r="F37" i="8"/>
  <c r="J11" i="8"/>
  <c r="K9" i="8"/>
  <c r="J56" i="8" l="1"/>
  <c r="J57" i="8" s="1"/>
  <c r="J4" i="9" s="1"/>
  <c r="J49" i="8"/>
  <c r="J50" i="8" s="1"/>
  <c r="J11" i="6" s="1"/>
  <c r="J19" i="8"/>
  <c r="J20" i="8" s="1"/>
  <c r="J23" i="8"/>
  <c r="K11" i="8"/>
  <c r="K49" i="8" s="1"/>
  <c r="L9" i="8"/>
  <c r="J59" i="8" l="1"/>
  <c r="J60" i="8" s="1"/>
  <c r="J3" i="9" s="1"/>
  <c r="J3" i="10"/>
  <c r="K23" i="8"/>
  <c r="K56" i="8"/>
  <c r="K57" i="8" s="1"/>
  <c r="J3" i="6"/>
  <c r="J38" i="8"/>
  <c r="J39" i="8" s="1"/>
  <c r="J10" i="6" s="1"/>
  <c r="J12" i="6" s="1"/>
  <c r="J34" i="8"/>
  <c r="J22" i="8"/>
  <c r="J24" i="8" s="1"/>
  <c r="J3" i="8"/>
  <c r="L11" i="8"/>
  <c r="L49" i="8" s="1"/>
  <c r="M9" i="8"/>
  <c r="K19" i="8"/>
  <c r="K20" i="8" s="1"/>
  <c r="J2" i="10" l="1"/>
  <c r="J48" i="8"/>
  <c r="J42" i="8"/>
  <c r="K3" i="10"/>
  <c r="K59" i="8"/>
  <c r="K60" i="8" s="1"/>
  <c r="K3" i="9" s="1"/>
  <c r="K4" i="9"/>
  <c r="L23" i="8"/>
  <c r="L56" i="8"/>
  <c r="L57" i="8" s="1"/>
  <c r="K24" i="8"/>
  <c r="K48" i="8" s="1"/>
  <c r="K50" i="8" s="1"/>
  <c r="K11" i="6" s="1"/>
  <c r="K3" i="6"/>
  <c r="K38" i="8"/>
  <c r="K39" i="8" s="1"/>
  <c r="K10" i="6" s="1"/>
  <c r="K12" i="6" s="1"/>
  <c r="K34" i="8"/>
  <c r="K22" i="8"/>
  <c r="K3" i="8"/>
  <c r="N9" i="8"/>
  <c r="M11" i="8"/>
  <c r="M49" i="8" s="1"/>
  <c r="L19" i="8"/>
  <c r="L20" i="8" s="1"/>
  <c r="K42" i="8" l="1"/>
  <c r="L3" i="10"/>
  <c r="K2" i="6"/>
  <c r="K2" i="10"/>
  <c r="L24" i="8"/>
  <c r="L48" i="8" s="1"/>
  <c r="L50" i="8" s="1"/>
  <c r="L11" i="6" s="1"/>
  <c r="M23" i="8"/>
  <c r="M56" i="8"/>
  <c r="M57" i="8" s="1"/>
  <c r="L59" i="8"/>
  <c r="L60" i="8" s="1"/>
  <c r="L3" i="9" s="1"/>
  <c r="L4" i="9"/>
  <c r="K33" i="8"/>
  <c r="K2" i="8"/>
  <c r="L3" i="6"/>
  <c r="L38" i="8"/>
  <c r="L39" i="8" s="1"/>
  <c r="L10" i="6" s="1"/>
  <c r="L12" i="6" s="1"/>
  <c r="J2" i="6"/>
  <c r="J2" i="8"/>
  <c r="L34" i="8"/>
  <c r="J33" i="8"/>
  <c r="L3" i="8"/>
  <c r="M19" i="8"/>
  <c r="M20" i="8" s="1"/>
  <c r="N11" i="8"/>
  <c r="N49" i="8" s="1"/>
  <c r="O9" i="8"/>
  <c r="L22" i="8"/>
  <c r="M3" i="10" l="1"/>
  <c r="L42" i="8"/>
  <c r="L2" i="10"/>
  <c r="J35" i="8"/>
  <c r="L2" i="8"/>
  <c r="K35" i="8"/>
  <c r="L33" i="8"/>
  <c r="L35" i="8" s="1"/>
  <c r="L2" i="6"/>
  <c r="N23" i="8"/>
  <c r="N56" i="8"/>
  <c r="N57" i="8" s="1"/>
  <c r="M59" i="8"/>
  <c r="M60" i="8" s="1"/>
  <c r="M3" i="9" s="1"/>
  <c r="M4" i="9"/>
  <c r="M3" i="6"/>
  <c r="M38" i="8"/>
  <c r="M39" i="8" s="1"/>
  <c r="M10" i="6" s="1"/>
  <c r="M12" i="6" s="1"/>
  <c r="M24" i="8"/>
  <c r="M48" i="8" s="1"/>
  <c r="M50" i="8" s="1"/>
  <c r="M11" i="6" s="1"/>
  <c r="M34" i="8"/>
  <c r="M3" i="8"/>
  <c r="N19" i="8"/>
  <c r="N20" i="8" s="1"/>
  <c r="O11" i="8"/>
  <c r="O49" i="8" s="1"/>
  <c r="P9" i="8"/>
  <c r="M22" i="8"/>
  <c r="J20" i="6" l="1"/>
  <c r="L19" i="6"/>
  <c r="L20" i="6"/>
  <c r="M42" i="8"/>
  <c r="N3" i="10"/>
  <c r="K19" i="6"/>
  <c r="K20" i="6"/>
  <c r="M2" i="6"/>
  <c r="M2" i="10"/>
  <c r="J41" i="8"/>
  <c r="J43" i="8" s="1"/>
  <c r="K41" i="8"/>
  <c r="K43" i="8" s="1"/>
  <c r="O23" i="8"/>
  <c r="O56" i="8"/>
  <c r="O57" i="8" s="1"/>
  <c r="N4" i="9"/>
  <c r="N59" i="8"/>
  <c r="N60" i="8" s="1"/>
  <c r="N3" i="9" s="1"/>
  <c r="M2" i="8"/>
  <c r="M33" i="8"/>
  <c r="L41" i="8"/>
  <c r="L43" i="8" s="1"/>
  <c r="N3" i="6"/>
  <c r="N38" i="8"/>
  <c r="N39" i="8" s="1"/>
  <c r="N10" i="6" s="1"/>
  <c r="N12" i="6" s="1"/>
  <c r="J19" i="6"/>
  <c r="N24" i="8"/>
  <c r="N48" i="8" s="1"/>
  <c r="N50" i="8" s="1"/>
  <c r="N11" i="6" s="1"/>
  <c r="N34" i="8"/>
  <c r="N3" i="8"/>
  <c r="O19" i="8"/>
  <c r="O20" i="8" s="1"/>
  <c r="N22" i="8"/>
  <c r="P11" i="8"/>
  <c r="P49" i="8" s="1"/>
  <c r="Q9" i="8"/>
  <c r="K21" i="6" l="1"/>
  <c r="J21" i="6"/>
  <c r="L21" i="6"/>
  <c r="O3" i="10"/>
  <c r="N42" i="8"/>
  <c r="K4" i="6"/>
  <c r="K4" i="10"/>
  <c r="J4" i="8"/>
  <c r="J4" i="10"/>
  <c r="L4" i="8"/>
  <c r="L4" i="10"/>
  <c r="N2" i="6"/>
  <c r="N2" i="10"/>
  <c r="K4" i="8"/>
  <c r="M35" i="8"/>
  <c r="P23" i="8"/>
  <c r="P56" i="8"/>
  <c r="P57" i="8" s="1"/>
  <c r="O59" i="8"/>
  <c r="O60" i="8" s="1"/>
  <c r="O3" i="9" s="1"/>
  <c r="O4" i="9"/>
  <c r="J4" i="6"/>
  <c r="N2" i="8"/>
  <c r="O3" i="6"/>
  <c r="O38" i="8"/>
  <c r="O39" i="8" s="1"/>
  <c r="O10" i="6" s="1"/>
  <c r="O12" i="6" s="1"/>
  <c r="N33" i="8"/>
  <c r="O24" i="8"/>
  <c r="O48" i="8" s="1"/>
  <c r="O50" i="8" s="1"/>
  <c r="O11" i="6" s="1"/>
  <c r="L4" i="6"/>
  <c r="O34" i="8"/>
  <c r="O3" i="8"/>
  <c r="Q11" i="8"/>
  <c r="R9" i="8"/>
  <c r="P19" i="8"/>
  <c r="P20" i="8" s="1"/>
  <c r="O22" i="8"/>
  <c r="P24" i="8" s="1"/>
  <c r="P2" i="10" l="1"/>
  <c r="P48" i="8"/>
  <c r="P3" i="10"/>
  <c r="P50" i="8"/>
  <c r="P11" i="6" s="1"/>
  <c r="M41" i="8"/>
  <c r="M43" i="8" s="1"/>
  <c r="M20" i="6"/>
  <c r="Q23" i="8"/>
  <c r="Q49" i="8"/>
  <c r="O42" i="8"/>
  <c r="O33" i="8"/>
  <c r="O2" i="10"/>
  <c r="O35" i="8"/>
  <c r="N35" i="8"/>
  <c r="P4" i="9"/>
  <c r="P59" i="8"/>
  <c r="P60" i="8" s="1"/>
  <c r="P3" i="9" s="1"/>
  <c r="O2" i="6"/>
  <c r="P3" i="6"/>
  <c r="P38" i="8"/>
  <c r="P39" i="8" s="1"/>
  <c r="P10" i="6" s="1"/>
  <c r="P12" i="6" s="1"/>
  <c r="O2" i="8"/>
  <c r="P2" i="6"/>
  <c r="P33" i="8"/>
  <c r="P34" i="8"/>
  <c r="P2" i="8"/>
  <c r="P3" i="8"/>
  <c r="P22" i="8"/>
  <c r="R11" i="8"/>
  <c r="S9" i="8"/>
  <c r="Q19" i="8"/>
  <c r="Q20" i="8" s="1"/>
  <c r="N41" i="8" l="1"/>
  <c r="N43" i="8" s="1"/>
  <c r="N4" i="8" s="1"/>
  <c r="N20" i="6"/>
  <c r="O20" i="6"/>
  <c r="Q3" i="10"/>
  <c r="P42" i="8"/>
  <c r="Q24" i="8"/>
  <c r="R23" i="8"/>
  <c r="R49" i="8"/>
  <c r="O19" i="6"/>
  <c r="M4" i="8"/>
  <c r="M4" i="10"/>
  <c r="M19" i="6"/>
  <c r="M21" i="6" s="1"/>
  <c r="P35" i="8"/>
  <c r="Q3" i="6"/>
  <c r="Q38" i="8"/>
  <c r="Q39" i="8" s="1"/>
  <c r="Q10" i="6" s="1"/>
  <c r="Q12" i="6" s="1"/>
  <c r="M4" i="6"/>
  <c r="Q2" i="6"/>
  <c r="O41" i="8"/>
  <c r="O43" i="8" s="1"/>
  <c r="Q34" i="8"/>
  <c r="Q3" i="8"/>
  <c r="S11" i="8"/>
  <c r="T9" i="8"/>
  <c r="R19" i="8"/>
  <c r="R20" i="8" s="1"/>
  <c r="Q22" i="8"/>
  <c r="Q2" i="10" l="1"/>
  <c r="Q48" i="8"/>
  <c r="Q50" i="8" s="1"/>
  <c r="Q11" i="6" s="1"/>
  <c r="N4" i="10"/>
  <c r="N4" i="6"/>
  <c r="O21" i="6"/>
  <c r="Q2" i="8"/>
  <c r="Q33" i="8"/>
  <c r="Q35" i="8" s="1"/>
  <c r="Q20" i="6" s="1"/>
  <c r="P20" i="6"/>
  <c r="S23" i="8"/>
  <c r="S49" i="8"/>
  <c r="Q42" i="8"/>
  <c r="O4" i="10"/>
  <c r="R3" i="10"/>
  <c r="N19" i="6"/>
  <c r="N21" i="6" s="1"/>
  <c r="R3" i="6"/>
  <c r="R38" i="8"/>
  <c r="R39" i="8" s="1"/>
  <c r="R10" i="6" s="1"/>
  <c r="R12" i="6" s="1"/>
  <c r="R24" i="8"/>
  <c r="R48" i="8" s="1"/>
  <c r="R50" i="8" s="1"/>
  <c r="R11" i="6" s="1"/>
  <c r="P41" i="8"/>
  <c r="P43" i="8" s="1"/>
  <c r="O4" i="8"/>
  <c r="O4" i="6"/>
  <c r="R34" i="8"/>
  <c r="R3" i="8"/>
  <c r="R22" i="8"/>
  <c r="U9" i="8"/>
  <c r="T11" i="8"/>
  <c r="S19" i="8"/>
  <c r="S20" i="8" s="1"/>
  <c r="S3" i="10" l="1"/>
  <c r="T23" i="8"/>
  <c r="T49" i="8"/>
  <c r="P4" i="6"/>
  <c r="R42" i="8"/>
  <c r="Q19" i="6"/>
  <c r="Q21" i="6" s="1"/>
  <c r="R33" i="8"/>
  <c r="R35" i="8" s="1"/>
  <c r="R2" i="10"/>
  <c r="R2" i="8"/>
  <c r="Q41" i="8"/>
  <c r="Q43" i="8" s="1"/>
  <c r="R2" i="6"/>
  <c r="S3" i="6"/>
  <c r="S38" i="8"/>
  <c r="S39" i="8" s="1"/>
  <c r="S10" i="6" s="1"/>
  <c r="S12" i="6" s="1"/>
  <c r="P19" i="6"/>
  <c r="P21" i="6" s="1"/>
  <c r="S24" i="8"/>
  <c r="S48" i="8" s="1"/>
  <c r="S50" i="8" s="1"/>
  <c r="S11" i="6" s="1"/>
  <c r="S34" i="8"/>
  <c r="S3" i="8"/>
  <c r="T19" i="8"/>
  <c r="T20" i="8" s="1"/>
  <c r="V9" i="8"/>
  <c r="U11" i="8"/>
  <c r="S22" i="8"/>
  <c r="P4" i="8" l="1"/>
  <c r="Q4" i="10"/>
  <c r="P4" i="10"/>
  <c r="R20" i="6"/>
  <c r="U23" i="8"/>
  <c r="U49" i="8"/>
  <c r="S42" i="8"/>
  <c r="T3" i="10"/>
  <c r="R19" i="6"/>
  <c r="R21" i="6" s="1"/>
  <c r="S2" i="10"/>
  <c r="S2" i="8"/>
  <c r="S33" i="8"/>
  <c r="S2" i="6"/>
  <c r="T3" i="6"/>
  <c r="T38" i="8"/>
  <c r="T39" i="8" s="1"/>
  <c r="T10" i="6" s="1"/>
  <c r="T12" i="6" s="1"/>
  <c r="T24" i="8"/>
  <c r="T48" i="8" s="1"/>
  <c r="T50" i="8" s="1"/>
  <c r="T11" i="6" s="1"/>
  <c r="Q4" i="8"/>
  <c r="Q4" i="6"/>
  <c r="R41" i="8"/>
  <c r="R43" i="8" s="1"/>
  <c r="T34" i="8"/>
  <c r="T3" i="8"/>
  <c r="U19" i="8"/>
  <c r="U20" i="8" s="1"/>
  <c r="W9" i="8"/>
  <c r="V11" i="8"/>
  <c r="T22" i="8"/>
  <c r="T42" i="8" l="1"/>
  <c r="V23" i="8"/>
  <c r="V49" i="8"/>
  <c r="U3" i="10"/>
  <c r="R4" i="8"/>
  <c r="R4" i="10"/>
  <c r="T2" i="6"/>
  <c r="T2" i="10"/>
  <c r="S35" i="8"/>
  <c r="T2" i="8"/>
  <c r="U3" i="6"/>
  <c r="U38" i="8"/>
  <c r="U39" i="8" s="1"/>
  <c r="U10" i="6" s="1"/>
  <c r="U12" i="6" s="1"/>
  <c r="T33" i="8"/>
  <c r="U24" i="8"/>
  <c r="U48" i="8" s="1"/>
  <c r="U50" i="8" s="1"/>
  <c r="U11" i="6" s="1"/>
  <c r="R4" i="6"/>
  <c r="U34" i="8"/>
  <c r="U3" i="8"/>
  <c r="X9" i="8"/>
  <c r="W11" i="8"/>
  <c r="V19" i="8"/>
  <c r="V20" i="8" s="1"/>
  <c r="U22" i="8"/>
  <c r="U42" i="8" l="1"/>
  <c r="W23" i="8"/>
  <c r="W49" i="8"/>
  <c r="V3" i="10"/>
  <c r="S19" i="6"/>
  <c r="S20" i="6"/>
  <c r="U2" i="6"/>
  <c r="U2" i="10"/>
  <c r="T35" i="8"/>
  <c r="S41" i="8"/>
  <c r="S43" i="8" s="1"/>
  <c r="V3" i="6"/>
  <c r="V38" i="8"/>
  <c r="V39" i="8" s="1"/>
  <c r="V10" i="6" s="1"/>
  <c r="V12" i="6" s="1"/>
  <c r="U2" i="8"/>
  <c r="U33" i="8"/>
  <c r="V24" i="8"/>
  <c r="V48" i="8" s="1"/>
  <c r="V50" i="8" s="1"/>
  <c r="V11" i="6" s="1"/>
  <c r="V34" i="8"/>
  <c r="V3" i="8"/>
  <c r="W19" i="8"/>
  <c r="W20" i="8" s="1"/>
  <c r="V22" i="8"/>
  <c r="W24" i="8" s="1"/>
  <c r="Y9" i="8"/>
  <c r="X11" i="8"/>
  <c r="W2" i="10" l="1"/>
  <c r="W48" i="8"/>
  <c r="S21" i="6"/>
  <c r="W3" i="10"/>
  <c r="W50" i="8"/>
  <c r="W11" i="6" s="1"/>
  <c r="T20" i="6"/>
  <c r="S4" i="6"/>
  <c r="X23" i="8"/>
  <c r="X49" i="8"/>
  <c r="V42" i="8"/>
  <c r="V2" i="6"/>
  <c r="V2" i="10"/>
  <c r="T19" i="6"/>
  <c r="T21" i="6" s="1"/>
  <c r="U35" i="8"/>
  <c r="T41" i="8"/>
  <c r="T43" i="8" s="1"/>
  <c r="V2" i="8"/>
  <c r="V33" i="8"/>
  <c r="V35" i="8" s="1"/>
  <c r="W3" i="6"/>
  <c r="W38" i="8"/>
  <c r="W39" i="8" s="1"/>
  <c r="W10" i="6" s="1"/>
  <c r="W12" i="6" s="1"/>
  <c r="W2" i="6"/>
  <c r="W34" i="8"/>
  <c r="W33" i="8"/>
  <c r="W3" i="8"/>
  <c r="W2" i="8"/>
  <c r="Y11" i="8"/>
  <c r="Z9" i="8"/>
  <c r="X19" i="8"/>
  <c r="X20" i="8" s="1"/>
  <c r="W22" i="8"/>
  <c r="S4" i="10" l="1"/>
  <c r="U41" i="8"/>
  <c r="U43" i="8" s="1"/>
  <c r="U20" i="6"/>
  <c r="W42" i="8"/>
  <c r="X3" i="10"/>
  <c r="S4" i="8"/>
  <c r="Y23" i="8"/>
  <c r="Y49" i="8"/>
  <c r="V19" i="6"/>
  <c r="V21" i="6" s="1"/>
  <c r="V20" i="6"/>
  <c r="T4" i="10"/>
  <c r="W35" i="8"/>
  <c r="X3" i="6"/>
  <c r="X38" i="8"/>
  <c r="X39" i="8" s="1"/>
  <c r="X10" i="6" s="1"/>
  <c r="X12" i="6" s="1"/>
  <c r="X24" i="8"/>
  <c r="X48" i="8" s="1"/>
  <c r="X50" i="8" s="1"/>
  <c r="X11" i="6" s="1"/>
  <c r="T4" i="8"/>
  <c r="T4" i="6"/>
  <c r="V41" i="8"/>
  <c r="V43" i="8" s="1"/>
  <c r="X34" i="8"/>
  <c r="X3" i="8"/>
  <c r="X22" i="8"/>
  <c r="Y24" i="8" s="1"/>
  <c r="AA9" i="8"/>
  <c r="Z11" i="8"/>
  <c r="Y19" i="8"/>
  <c r="Y20" i="8" s="1"/>
  <c r="Y2" i="10" l="1"/>
  <c r="Y48" i="8"/>
  <c r="Y50" i="8" s="1"/>
  <c r="Y11" i="6" s="1"/>
  <c r="X42" i="8"/>
  <c r="Z23" i="8"/>
  <c r="Z49" i="8"/>
  <c r="W19" i="6"/>
  <c r="W20" i="6"/>
  <c r="Y3" i="10"/>
  <c r="X2" i="6"/>
  <c r="X2" i="10"/>
  <c r="U19" i="6"/>
  <c r="U21" i="6" s="1"/>
  <c r="W41" i="8"/>
  <c r="W43" i="8" s="1"/>
  <c r="Y3" i="6"/>
  <c r="Y38" i="8"/>
  <c r="Y39" i="8" s="1"/>
  <c r="Y10" i="6" s="1"/>
  <c r="Y12" i="6" s="1"/>
  <c r="X33" i="8"/>
  <c r="Y2" i="6"/>
  <c r="X2" i="8"/>
  <c r="Y34" i="8"/>
  <c r="Y33" i="8"/>
  <c r="Y3" i="8"/>
  <c r="Y2" i="8"/>
  <c r="Y22" i="8"/>
  <c r="Z19" i="8"/>
  <c r="Z20" i="8" s="1"/>
  <c r="AA11" i="8"/>
  <c r="AB9" i="8"/>
  <c r="Z24" i="8" l="1"/>
  <c r="Z2" i="10"/>
  <c r="Z48" i="8"/>
  <c r="W21" i="6"/>
  <c r="AA23" i="8"/>
  <c r="AA49" i="8"/>
  <c r="Z3" i="10"/>
  <c r="Z50" i="8"/>
  <c r="Z11" i="6" s="1"/>
  <c r="Y42" i="8"/>
  <c r="U4" i="6"/>
  <c r="U4" i="8"/>
  <c r="U4" i="10"/>
  <c r="W4" i="8"/>
  <c r="W4" i="10"/>
  <c r="V4" i="6"/>
  <c r="V4" i="10"/>
  <c r="Y35" i="8"/>
  <c r="X35" i="8"/>
  <c r="Z3" i="6"/>
  <c r="Z38" i="8"/>
  <c r="Z39" i="8" s="1"/>
  <c r="Z10" i="6" s="1"/>
  <c r="Z12" i="6" s="1"/>
  <c r="V4" i="8"/>
  <c r="W4" i="6"/>
  <c r="Z2" i="6"/>
  <c r="Z33" i="8"/>
  <c r="Z34" i="8"/>
  <c r="Z2" i="8"/>
  <c r="Z3" i="8"/>
  <c r="AB11" i="8"/>
  <c r="AC9" i="8"/>
  <c r="AA19" i="8"/>
  <c r="AA20" i="8" s="1"/>
  <c r="Z22" i="8"/>
  <c r="AA24" i="8" s="1"/>
  <c r="AA2" i="10" l="1"/>
  <c r="AA48" i="8"/>
  <c r="AA3" i="10"/>
  <c r="AA50" i="8"/>
  <c r="AA11" i="6" s="1"/>
  <c r="Y19" i="6"/>
  <c r="Y20" i="6"/>
  <c r="Z42" i="8"/>
  <c r="AB23" i="8"/>
  <c r="AB49" i="8"/>
  <c r="X41" i="8"/>
  <c r="X43" i="8" s="1"/>
  <c r="X20" i="6"/>
  <c r="Z35" i="8"/>
  <c r="Y41" i="8"/>
  <c r="Y43" i="8" s="1"/>
  <c r="AA3" i="6"/>
  <c r="AA38" i="8"/>
  <c r="AA39" i="8" s="1"/>
  <c r="AA10" i="6" s="1"/>
  <c r="AA12" i="6" s="1"/>
  <c r="AA2" i="6"/>
  <c r="AA34" i="8"/>
  <c r="AA33" i="8"/>
  <c r="AA3" i="8"/>
  <c r="AA2" i="8"/>
  <c r="AA22" i="8"/>
  <c r="AC11" i="8"/>
  <c r="AD9" i="8"/>
  <c r="AB19" i="8"/>
  <c r="AB20" i="8" s="1"/>
  <c r="Y21" i="6" l="1"/>
  <c r="AB24" i="8"/>
  <c r="Z19" i="6"/>
  <c r="Z20" i="6"/>
  <c r="AA35" i="8"/>
  <c r="AB3" i="10"/>
  <c r="AA42" i="8"/>
  <c r="AC23" i="8"/>
  <c r="AC49" i="8"/>
  <c r="X4" i="6"/>
  <c r="X4" i="10"/>
  <c r="Y4" i="8"/>
  <c r="Y4" i="10"/>
  <c r="X19" i="6"/>
  <c r="X21" i="6" s="1"/>
  <c r="X4" i="8"/>
  <c r="AB3" i="6"/>
  <c r="AB38" i="8"/>
  <c r="AB39" i="8" s="1"/>
  <c r="AB10" i="6" s="1"/>
  <c r="AB12" i="6" s="1"/>
  <c r="AB2" i="6"/>
  <c r="Z41" i="8"/>
  <c r="Z43" i="8" s="1"/>
  <c r="Y4" i="6"/>
  <c r="AB34" i="8"/>
  <c r="AB33" i="8"/>
  <c r="AB2" i="8"/>
  <c r="AB3" i="8"/>
  <c r="AB22" i="8"/>
  <c r="AC19" i="8"/>
  <c r="AC20" i="8" s="1"/>
  <c r="AD11" i="8"/>
  <c r="AE9" i="8"/>
  <c r="AB2" i="10" l="1"/>
  <c r="AB48" i="8"/>
  <c r="AB50" i="8" s="1"/>
  <c r="AB11" i="6" s="1"/>
  <c r="Z21" i="6"/>
  <c r="AC24" i="8"/>
  <c r="AC2" i="8" s="1"/>
  <c r="AD23" i="8"/>
  <c r="AD49" i="8"/>
  <c r="AA19" i="6"/>
  <c r="AA20" i="6"/>
  <c r="AC3" i="10"/>
  <c r="AB42" i="8"/>
  <c r="AB35" i="8"/>
  <c r="AA41" i="8"/>
  <c r="AA43" i="8" s="1"/>
  <c r="AC3" i="6"/>
  <c r="AC38" i="8"/>
  <c r="AC39" i="8" s="1"/>
  <c r="AC10" i="6" s="1"/>
  <c r="AC12" i="6" s="1"/>
  <c r="AC2" i="6"/>
  <c r="AC34" i="8"/>
  <c r="AC3" i="8"/>
  <c r="AE11" i="8"/>
  <c r="AF9" i="8"/>
  <c r="AD19" i="8"/>
  <c r="AD20" i="8" s="1"/>
  <c r="AC22" i="8"/>
  <c r="AC2" i="10" l="1"/>
  <c r="AC48" i="8"/>
  <c r="AC50" i="8" s="1"/>
  <c r="AC11" i="6" s="1"/>
  <c r="AC33" i="8"/>
  <c r="AA21" i="6"/>
  <c r="AC42" i="8"/>
  <c r="AE23" i="8"/>
  <c r="AE49" i="8"/>
  <c r="AB19" i="6"/>
  <c r="AD3" i="10"/>
  <c r="AB20" i="6"/>
  <c r="Z4" i="6"/>
  <c r="Z4" i="10"/>
  <c r="AA4" i="8"/>
  <c r="AA4" i="10"/>
  <c r="AC35" i="8"/>
  <c r="Z4" i="8"/>
  <c r="AA4" i="6"/>
  <c r="AD3" i="6"/>
  <c r="AD38" i="8"/>
  <c r="AD39" i="8" s="1"/>
  <c r="AD10" i="6" s="1"/>
  <c r="AD12" i="6" s="1"/>
  <c r="AD24" i="8"/>
  <c r="AD48" i="8" s="1"/>
  <c r="AD50" i="8" s="1"/>
  <c r="AD11" i="6" s="1"/>
  <c r="AB41" i="8"/>
  <c r="AB43" i="8" s="1"/>
  <c r="AD34" i="8"/>
  <c r="AD3" i="8"/>
  <c r="AD22" i="8"/>
  <c r="AG9" i="8"/>
  <c r="AF11" i="8"/>
  <c r="AE19" i="8"/>
  <c r="AE20" i="8" s="1"/>
  <c r="AB21" i="6" l="1"/>
  <c r="AC20" i="6"/>
  <c r="AB4" i="10"/>
  <c r="AF23" i="8"/>
  <c r="AF49" i="8"/>
  <c r="AE3" i="10"/>
  <c r="AC19" i="6"/>
  <c r="AC21" i="6" s="1"/>
  <c r="AD42" i="8"/>
  <c r="AD2" i="10"/>
  <c r="AE3" i="6"/>
  <c r="AE38" i="8"/>
  <c r="AE39" i="8" s="1"/>
  <c r="AE10" i="6" s="1"/>
  <c r="AE12" i="6" s="1"/>
  <c r="AD2" i="8"/>
  <c r="AD33" i="8"/>
  <c r="AD2" i="6"/>
  <c r="AE24" i="8"/>
  <c r="AE48" i="8" s="1"/>
  <c r="AE50" i="8" s="1"/>
  <c r="AE11" i="6" s="1"/>
  <c r="AC41" i="8"/>
  <c r="AC43" i="8" s="1"/>
  <c r="AB4" i="6"/>
  <c r="AB4" i="8"/>
  <c r="AE34" i="8"/>
  <c r="AE3" i="8"/>
  <c r="AE22" i="8"/>
  <c r="AF19" i="8"/>
  <c r="AF20" i="8" s="1"/>
  <c r="AG11" i="8"/>
  <c r="AH9" i="8"/>
  <c r="AE42" i="8" l="1"/>
  <c r="AG23" i="8"/>
  <c r="AG49" i="8"/>
  <c r="AF3" i="10"/>
  <c r="AC4" i="10"/>
  <c r="AF24" i="8"/>
  <c r="AF2" i="6" s="1"/>
  <c r="AE2" i="6"/>
  <c r="AE2" i="10"/>
  <c r="AD35" i="8"/>
  <c r="AE33" i="8"/>
  <c r="AF3" i="6"/>
  <c r="AF38" i="8"/>
  <c r="AF39" i="8" s="1"/>
  <c r="AF10" i="6" s="1"/>
  <c r="AF12" i="6" s="1"/>
  <c r="AE2" i="8"/>
  <c r="AC4" i="6"/>
  <c r="AC4" i="8"/>
  <c r="AF34" i="8"/>
  <c r="AF3" i="8"/>
  <c r="AH11" i="8"/>
  <c r="AI9" i="8"/>
  <c r="AG19" i="8"/>
  <c r="AG20" i="8" s="1"/>
  <c r="AF22" i="8"/>
  <c r="AF2" i="10" l="1"/>
  <c r="AF48" i="8"/>
  <c r="AF50" i="8" s="1"/>
  <c r="AF11" i="6" s="1"/>
  <c r="AF33" i="8"/>
  <c r="AD20" i="6"/>
  <c r="AG3" i="10"/>
  <c r="AH23" i="8"/>
  <c r="AH49" i="8"/>
  <c r="AF2" i="8"/>
  <c r="AF42" i="8"/>
  <c r="AF35" i="8"/>
  <c r="AD19" i="6"/>
  <c r="AD21" i="6" s="1"/>
  <c r="AD41" i="8"/>
  <c r="AD43" i="8" s="1"/>
  <c r="AE35" i="8"/>
  <c r="AG3" i="6"/>
  <c r="AG38" i="8"/>
  <c r="AG39" i="8" s="1"/>
  <c r="AG10" i="6" s="1"/>
  <c r="AG12" i="6" s="1"/>
  <c r="AG24" i="8"/>
  <c r="AG48" i="8" s="1"/>
  <c r="AG50" i="8" s="1"/>
  <c r="AG11" i="6" s="1"/>
  <c r="AG34" i="8"/>
  <c r="AG3" i="8"/>
  <c r="AG22" i="8"/>
  <c r="AI11" i="8"/>
  <c r="AJ9" i="8"/>
  <c r="AH19" i="8"/>
  <c r="AH20" i="8" s="1"/>
  <c r="AF20" i="6" l="1"/>
  <c r="AI23" i="8"/>
  <c r="AI49" i="8"/>
  <c r="AF19" i="6"/>
  <c r="AE41" i="8"/>
  <c r="AE43" i="8" s="1"/>
  <c r="AE20" i="6"/>
  <c r="AH24" i="8"/>
  <c r="AH3" i="10"/>
  <c r="AD4" i="6"/>
  <c r="AG42" i="8"/>
  <c r="AG2" i="6"/>
  <c r="AG2" i="10"/>
  <c r="AG33" i="8"/>
  <c r="AG2" i="8"/>
  <c r="AH3" i="6"/>
  <c r="AH38" i="8"/>
  <c r="AH39" i="8" s="1"/>
  <c r="AH10" i="6" s="1"/>
  <c r="AH12" i="6" s="1"/>
  <c r="AF41" i="8"/>
  <c r="AF43" i="8" s="1"/>
  <c r="AH34" i="8"/>
  <c r="AH3" i="8"/>
  <c r="AJ11" i="8"/>
  <c r="AK9" i="8"/>
  <c r="AI19" i="8"/>
  <c r="AI20" i="8" s="1"/>
  <c r="AH22" i="8"/>
  <c r="AI24" i="8" s="1"/>
  <c r="AH2" i="10" l="1"/>
  <c r="AH48" i="8"/>
  <c r="AH50" i="8" s="1"/>
  <c r="AH11" i="6" s="1"/>
  <c r="AH2" i="8"/>
  <c r="AI2" i="10"/>
  <c r="AI48" i="8"/>
  <c r="AF21" i="6"/>
  <c r="AH33" i="8"/>
  <c r="AH35" i="8" s="1"/>
  <c r="AH2" i="6"/>
  <c r="AH42" i="8"/>
  <c r="AD4" i="10"/>
  <c r="AI3" i="10"/>
  <c r="AI50" i="8"/>
  <c r="AI11" i="6" s="1"/>
  <c r="AD4" i="8"/>
  <c r="AJ23" i="8"/>
  <c r="AJ49" i="8"/>
  <c r="AE19" i="6"/>
  <c r="AE21" i="6" s="1"/>
  <c r="AG35" i="8"/>
  <c r="AI3" i="6"/>
  <c r="AI38" i="8"/>
  <c r="AI39" i="8" s="1"/>
  <c r="AI10" i="6" s="1"/>
  <c r="AI12" i="6" s="1"/>
  <c r="AI2" i="6"/>
  <c r="AF4" i="10"/>
  <c r="AI33" i="8"/>
  <c r="AI34" i="8"/>
  <c r="AI3" i="8"/>
  <c r="AI2" i="8"/>
  <c r="AK11" i="8"/>
  <c r="AL9" i="8"/>
  <c r="AI22" i="8"/>
  <c r="AJ19" i="8"/>
  <c r="AJ20" i="8" s="1"/>
  <c r="AK23" i="8" l="1"/>
  <c r="AK49" i="8"/>
  <c r="AH20" i="6"/>
  <c r="AG41" i="8"/>
  <c r="AG43" i="8" s="1"/>
  <c r="AG20" i="6"/>
  <c r="AE4" i="6"/>
  <c r="AE4" i="8"/>
  <c r="AE4" i="10"/>
  <c r="AJ3" i="10"/>
  <c r="AI42" i="8"/>
  <c r="AI35" i="8"/>
  <c r="AJ3" i="6"/>
  <c r="AJ38" i="8"/>
  <c r="AJ39" i="8" s="1"/>
  <c r="AJ10" i="6" s="1"/>
  <c r="AH19" i="6"/>
  <c r="AH21" i="6" s="1"/>
  <c r="AJ24" i="8"/>
  <c r="AJ48" i="8" s="1"/>
  <c r="AJ50" i="8" s="1"/>
  <c r="AJ11" i="6" s="1"/>
  <c r="AF4" i="6"/>
  <c r="AF4" i="8"/>
  <c r="AH41" i="8"/>
  <c r="AH43" i="8" s="1"/>
  <c r="AJ34" i="8"/>
  <c r="AJ3" i="8"/>
  <c r="AJ22" i="8"/>
  <c r="AK24" i="8" s="1"/>
  <c r="AL11" i="8"/>
  <c r="AK19" i="8"/>
  <c r="AK20" i="8" s="1"/>
  <c r="AJ12" i="6" l="1"/>
  <c r="AK2" i="10"/>
  <c r="AK48" i="8"/>
  <c r="AL23" i="8"/>
  <c r="AL49" i="8"/>
  <c r="AK3" i="10"/>
  <c r="AK50" i="8"/>
  <c r="AK11" i="6" s="1"/>
  <c r="AJ42" i="8"/>
  <c r="AI20" i="6"/>
  <c r="AJ2" i="6"/>
  <c r="AJ2" i="10"/>
  <c r="AH4" i="8"/>
  <c r="AH4" i="10"/>
  <c r="AG19" i="6"/>
  <c r="AG21" i="6" s="1"/>
  <c r="AK3" i="6"/>
  <c r="AK38" i="8"/>
  <c r="AK39" i="8" s="1"/>
  <c r="AK10" i="6" s="1"/>
  <c r="AK12" i="6" s="1"/>
  <c r="AJ33" i="8"/>
  <c r="AK2" i="6"/>
  <c r="AI19" i="6"/>
  <c r="AJ2" i="8"/>
  <c r="AI41" i="8"/>
  <c r="AI43" i="8" s="1"/>
  <c r="AH4" i="6"/>
  <c r="AK34" i="8"/>
  <c r="AK33" i="8"/>
  <c r="AK2" i="8"/>
  <c r="AK3" i="8"/>
  <c r="AK22" i="8"/>
  <c r="AL19" i="8"/>
  <c r="AL20" i="8" s="1"/>
  <c r="AI21" i="6" l="1"/>
  <c r="AL3" i="10"/>
  <c r="AI4" i="8"/>
  <c r="AG4" i="8"/>
  <c r="AG4" i="6"/>
  <c r="AK42" i="8"/>
  <c r="AG4" i="10"/>
  <c r="AK35" i="8"/>
  <c r="AK41" i="8" s="1"/>
  <c r="AJ35" i="8"/>
  <c r="AL3" i="6"/>
  <c r="AL38" i="8"/>
  <c r="AL39" i="8" s="1"/>
  <c r="AL10" i="6" s="1"/>
  <c r="AL24" i="8"/>
  <c r="AL48" i="8" s="1"/>
  <c r="AL50" i="8" s="1"/>
  <c r="AL11" i="6" s="1"/>
  <c r="AJ41" i="8"/>
  <c r="AJ43" i="8" s="1"/>
  <c r="AL34" i="8"/>
  <c r="AL3" i="8"/>
  <c r="AL22" i="8"/>
  <c r="AL12" i="6" l="1"/>
  <c r="AK43" i="8"/>
  <c r="AJ4" i="10"/>
  <c r="AL42" i="8"/>
  <c r="AJ20" i="6"/>
  <c r="AI4" i="10"/>
  <c r="AI4" i="6"/>
  <c r="AK20" i="6"/>
  <c r="AL2" i="10"/>
  <c r="AK19" i="6"/>
  <c r="AJ19" i="6"/>
  <c r="AL2" i="8"/>
  <c r="AL33" i="8"/>
  <c r="AL2" i="6"/>
  <c r="AJ4" i="8"/>
  <c r="AJ21" i="6" l="1"/>
  <c r="AK21" i="6"/>
  <c r="AJ4" i="6"/>
  <c r="AK4" i="6"/>
  <c r="AK4" i="10"/>
  <c r="AL35" i="8"/>
  <c r="H35" i="8" s="1"/>
  <c r="AK4" i="8"/>
  <c r="H20" i="6" l="1"/>
  <c r="H41" i="8"/>
  <c r="AL20" i="6"/>
  <c r="AL19" i="6"/>
  <c r="AL21" i="6" s="1"/>
  <c r="H21" i="6" s="1"/>
  <c r="AL41" i="8"/>
  <c r="AL43" i="8" s="1"/>
  <c r="AL4" i="6" l="1"/>
  <c r="AL4" i="10"/>
  <c r="AL4" i="8"/>
  <c r="O8" i="9"/>
  <c r="N8" i="9"/>
  <c r="L8" i="9"/>
  <c r="J8" i="9"/>
  <c r="M8" i="9" l="1"/>
  <c r="H12" i="6" l="1"/>
  <c r="H19" i="6" s="1"/>
  <c r="K8" i="9" l="1"/>
  <c r="P8" i="9"/>
  <c r="H11" i="8"/>
  <c r="H49" i="8" s="1"/>
  <c r="H23" i="8" l="1"/>
  <c r="H56" i="8"/>
  <c r="H8" i="9"/>
  <c r="H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Dhruv Batra</author>
  </authors>
  <commentList>
    <comment ref="E18" authorId="0" shapeId="0" xr:uid="{72735C14-E708-4084-9F29-683041BC5097}">
      <text>
        <r>
          <rPr>
            <b/>
            <sz val="9"/>
            <color indexed="81"/>
            <rFont val="Tahoma"/>
            <family val="2"/>
          </rPr>
          <t>Dhruv Batra:</t>
        </r>
        <r>
          <rPr>
            <sz val="9"/>
            <color indexed="81"/>
            <rFont val="Tahoma"/>
            <family val="2"/>
          </rPr>
          <t xml:space="preserve">
Temp coding</t>
        </r>
      </text>
    </comment>
  </commentList>
</comments>
</file>

<file path=xl/sharedStrings.xml><?xml version="1.0" encoding="utf-8"?>
<sst xmlns="http://schemas.openxmlformats.org/spreadsheetml/2006/main" count="72" uniqueCount="53">
  <si>
    <t>flag</t>
  </si>
  <si>
    <t>TIME RULER</t>
  </si>
  <si>
    <t>Model column counter</t>
  </si>
  <si>
    <t>counter</t>
  </si>
  <si>
    <t>date</t>
  </si>
  <si>
    <t>First model column flag</t>
  </si>
  <si>
    <t>Model period ending</t>
  </si>
  <si>
    <t>TIME RULER FOR OUTPUTS</t>
  </si>
  <si>
    <t>years</t>
  </si>
  <si>
    <t>First date of time ruler (EoM)</t>
  </si>
  <si>
    <t>OPERATING REVENUE</t>
  </si>
  <si>
    <t>USD / widget</t>
  </si>
  <si>
    <t>Forecast period flag</t>
  </si>
  <si>
    <t>Operating revenue</t>
  </si>
  <si>
    <t>USD</t>
  </si>
  <si>
    <t>[CPI escalation]</t>
  </si>
  <si>
    <t>INCOME STATEMENT</t>
  </si>
  <si>
    <t>Constants</t>
  </si>
  <si>
    <t>Units</t>
  </si>
  <si>
    <t>label</t>
  </si>
  <si>
    <t>Last date of monthly time ruler (EoM)</t>
  </si>
  <si>
    <t>Model period beginning</t>
  </si>
  <si>
    <t>Last date of forecast (EoM)</t>
  </si>
  <si>
    <t>Model period ending and beginning</t>
  </si>
  <si>
    <t>Timeline label</t>
  </si>
  <si>
    <t>Widget price (real)</t>
  </si>
  <si>
    <t>Months per model period</t>
  </si>
  <si>
    <t>months</t>
  </si>
  <si>
    <t>widgets</t>
  </si>
  <si>
    <t>Model period ending - annual</t>
  </si>
  <si>
    <t>Model period beginning - annual</t>
  </si>
  <si>
    <t>Whole years only and &gt; 0</t>
  </si>
  <si>
    <t>Length of monthly reporting</t>
  </si>
  <si>
    <t>Total</t>
  </si>
  <si>
    <t>IS</t>
  </si>
  <si>
    <t>%</t>
  </si>
  <si>
    <t>VOLUMES</t>
  </si>
  <si>
    <t>RENENUE</t>
  </si>
  <si>
    <t>Increase % in widget vol. in annual periods</t>
  </si>
  <si>
    <t>Widget vol. in monthly periods (contractual)</t>
  </si>
  <si>
    <t>First modelling column financial year</t>
  </si>
  <si>
    <t>year</t>
  </si>
  <si>
    <t>Length of total forecast</t>
  </si>
  <si>
    <t>Financial year</t>
  </si>
  <si>
    <t>Financial year beginning month #</t>
  </si>
  <si>
    <t>month #</t>
  </si>
  <si>
    <t>Financial year ending</t>
  </si>
  <si>
    <t>year #</t>
  </si>
  <si>
    <t>TIME RULER AND FLAGS</t>
  </si>
  <si>
    <t>Widget volume</t>
  </si>
  <si>
    <t>WIDGET VOLUME</t>
  </si>
  <si>
    <t>EoM date prior to 1st forecast period</t>
  </si>
  <si>
    <t>Total/Comments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</si>
</sst>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&quot;-  &quot;;&quot; &quot;@"/>
    <numFmt numFmtId="165" formatCode="dd\ mmm\ yy_);\(###0\);&quot;-  &quot;;&quot; &quot;@&quot; &quot;"/>
    <numFmt numFmtId="166" formatCode="#,##0_);\(#,##0\);&quot;-  &quot;;&quot; &quot;@&quot; &quot;"/>
    <numFmt numFmtId="167" formatCode="0.00_)%_);\(0.00\)%_);&quot;-  &quot;;&quot; &quot;@&quot; &quot;"/>
    <numFmt numFmtId="168" formatCode="#,##0.0000_);\(#,##0.0000\);&quot;-  &quot;;&quot; &quot;@&quot; &quot;"/>
    <numFmt numFmtId="169" formatCode="dd\ mmm\ yyyy_);\(###0\);&quot;-  &quot;;&quot; &quot;@&quot; &quot;"/>
    <numFmt numFmtId="170" formatCode="###0_);\(###0\);&quot;-  &quot;;&quot; &quot;@&quot; &quot;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u/>
      <sz val="10"/>
      <color rgb="FF00000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166" fontId="0" fillId="0" borderId="0" applyFont="0" applyFill="0" applyBorder="0" applyProtection="0">
      <alignment vertical="top"/>
    </xf>
    <xf numFmtId="164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7" fontId="4" fillId="0" borderId="0" applyFont="0" applyFill="0" applyBorder="0" applyProtection="0">
      <alignment vertical="top"/>
    </xf>
    <xf numFmtId="168" fontId="4" fillId="0" borderId="0" applyFont="0" applyFill="0" applyBorder="0" applyProtection="0">
      <alignment vertical="top"/>
    </xf>
    <xf numFmtId="169" fontId="4" fillId="0" borderId="0" applyFont="0" applyFill="0" applyBorder="0" applyProtection="0">
      <alignment vertical="top"/>
    </xf>
    <xf numFmtId="170" fontId="4" fillId="0" borderId="0" applyFont="0" applyFill="0" applyBorder="0" applyProtection="0">
      <alignment vertical="top"/>
    </xf>
  </cellStyleXfs>
  <cellXfs count="110">
    <xf numFmtId="166" fontId="0" fillId="0" borderId="0" xfId="0">
      <alignment vertical="top"/>
    </xf>
    <xf numFmtId="164" fontId="2" fillId="0" borderId="0" xfId="1" applyFont="1" applyFill="1" applyAlignment="1">
      <alignment vertical="top"/>
    </xf>
    <xf numFmtId="164" fontId="3" fillId="0" borderId="0" xfId="1" applyFont="1" applyFill="1" applyAlignment="1">
      <alignment vertical="top"/>
    </xf>
    <xf numFmtId="164" fontId="1" fillId="0" borderId="0" xfId="1" applyFont="1" applyAlignment="1">
      <alignment horizontal="right" vertical="top"/>
    </xf>
    <xf numFmtId="164" fontId="1" fillId="0" borderId="0" xfId="1" applyFont="1" applyAlignment="1">
      <alignment vertical="top"/>
    </xf>
    <xf numFmtId="164" fontId="1" fillId="0" borderId="0" xfId="1" applyFont="1" applyFill="1" applyBorder="1" applyAlignment="1">
      <alignment vertical="top"/>
    </xf>
    <xf numFmtId="164" fontId="2" fillId="0" borderId="0" xfId="1" applyFont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Font="1" applyFill="1" applyAlignment="1">
      <alignment vertical="top"/>
    </xf>
    <xf numFmtId="164" fontId="1" fillId="3" borderId="0" xfId="1" applyFont="1" applyFill="1" applyAlignment="1">
      <alignment vertical="top"/>
    </xf>
    <xf numFmtId="169" fontId="2" fillId="0" borderId="0" xfId="5" applyFont="1">
      <alignment vertical="top"/>
    </xf>
    <xf numFmtId="169" fontId="2" fillId="0" borderId="0" xfId="5" applyFont="1" applyFill="1">
      <alignment vertical="top"/>
    </xf>
    <xf numFmtId="169" fontId="3" fillId="0" borderId="0" xfId="5" applyFont="1" applyFill="1">
      <alignment vertical="top"/>
    </xf>
    <xf numFmtId="169" fontId="1" fillId="0" borderId="0" xfId="5" applyFont="1">
      <alignment vertical="top"/>
    </xf>
    <xf numFmtId="169" fontId="1" fillId="0" borderId="0" xfId="5" applyFont="1" applyFill="1" applyBorder="1">
      <alignment vertical="top"/>
    </xf>
    <xf numFmtId="165" fontId="2" fillId="0" borderId="0" xfId="2" applyFont="1">
      <alignment vertical="top"/>
    </xf>
    <xf numFmtId="165" fontId="2" fillId="0" borderId="0" xfId="2" applyFont="1" applyFill="1">
      <alignment vertical="top"/>
    </xf>
    <xf numFmtId="165" fontId="3" fillId="0" borderId="0" xfId="2" applyFont="1" applyFill="1">
      <alignment vertical="top"/>
    </xf>
    <xf numFmtId="165" fontId="1" fillId="0" borderId="0" xfId="2" applyFont="1">
      <alignment vertical="top"/>
    </xf>
    <xf numFmtId="165" fontId="1" fillId="0" borderId="0" xfId="2" applyFont="1" applyFill="1" applyBorder="1">
      <alignment vertical="top"/>
    </xf>
    <xf numFmtId="165" fontId="1" fillId="0" borderId="0" xfId="2" applyFont="1" applyFill="1" applyAlignment="1">
      <alignment horizontal="right" vertical="top"/>
    </xf>
    <xf numFmtId="165" fontId="1" fillId="0" borderId="0" xfId="2" applyFont="1" applyFill="1">
      <alignment vertical="top"/>
    </xf>
    <xf numFmtId="165" fontId="2" fillId="0" borderId="0" xfId="2" applyFont="1" applyFill="1" applyBorder="1">
      <alignment vertical="top"/>
    </xf>
    <xf numFmtId="164" fontId="1" fillId="0" borderId="0" xfId="1" applyFont="1" applyFill="1" applyAlignment="1">
      <alignment horizontal="right" vertical="top"/>
    </xf>
    <xf numFmtId="164" fontId="1" fillId="0" borderId="0" xfId="1" applyNumberFormat="1" applyFont="1" applyAlignment="1">
      <alignment vertical="top"/>
    </xf>
    <xf numFmtId="165" fontId="9" fillId="0" borderId="0" xfId="2" applyNumberFormat="1" applyFont="1" applyFill="1">
      <alignment vertical="top"/>
    </xf>
    <xf numFmtId="169" fontId="2" fillId="0" borderId="0" xfId="1" applyNumberFormat="1" applyFont="1" applyAlignment="1">
      <alignment vertical="top"/>
    </xf>
    <xf numFmtId="169" fontId="2" fillId="0" borderId="0" xfId="1" applyNumberFormat="1" applyFont="1" applyFill="1" applyAlignment="1">
      <alignment vertical="top"/>
    </xf>
    <xf numFmtId="169" fontId="3" fillId="0" borderId="0" xfId="1" applyNumberFormat="1" applyFont="1" applyFill="1" applyAlignment="1">
      <alignment vertical="top"/>
    </xf>
    <xf numFmtId="169" fontId="1" fillId="0" borderId="0" xfId="1" applyNumberFormat="1" applyFont="1" applyAlignment="1">
      <alignment horizontal="right" vertical="top"/>
    </xf>
    <xf numFmtId="169" fontId="1" fillId="0" borderId="0" xfId="1" applyNumberFormat="1" applyFont="1" applyAlignment="1">
      <alignment vertical="top"/>
    </xf>
    <xf numFmtId="169" fontId="1" fillId="0" borderId="0" xfId="1" applyNumberFormat="1" applyFont="1" applyFill="1" applyBorder="1" applyAlignment="1">
      <alignment vertical="top"/>
    </xf>
    <xf numFmtId="169" fontId="8" fillId="0" borderId="0" xfId="5" applyFont="1" applyFill="1">
      <alignment vertical="top"/>
    </xf>
    <xf numFmtId="164" fontId="2" fillId="0" borderId="0" xfId="1" applyNumberFormat="1" applyFont="1" applyAlignment="1">
      <alignment vertical="top"/>
    </xf>
    <xf numFmtId="164" fontId="2" fillId="0" borderId="0" xfId="1" applyNumberFormat="1" applyFont="1" applyFill="1" applyAlignment="1">
      <alignment vertical="top"/>
    </xf>
    <xf numFmtId="164" fontId="3" fillId="0" borderId="0" xfId="1" applyNumberFormat="1" applyFont="1" applyFill="1" applyAlignment="1">
      <alignment vertical="top"/>
    </xf>
    <xf numFmtId="164" fontId="1" fillId="0" borderId="0" xfId="1" applyNumberFormat="1" applyFont="1" applyAlignment="1">
      <alignment horizontal="right" vertical="top"/>
    </xf>
    <xf numFmtId="164" fontId="8" fillId="0" borderId="0" xfId="1" applyFont="1" applyFill="1" applyAlignment="1">
      <alignment vertical="top"/>
    </xf>
    <xf numFmtId="168" fontId="2" fillId="2" borderId="0" xfId="4" applyFont="1" applyFill="1">
      <alignment vertical="top"/>
    </xf>
    <xf numFmtId="168" fontId="3" fillId="2" borderId="0" xfId="4" applyFont="1" applyFill="1">
      <alignment vertical="top"/>
    </xf>
    <xf numFmtId="168" fontId="1" fillId="2" borderId="0" xfId="4" applyFont="1" applyFill="1">
      <alignment vertical="top"/>
    </xf>
    <xf numFmtId="164" fontId="11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5" fillId="0" borderId="0" xfId="1" applyFont="1" applyAlignment="1">
      <alignment vertical="top"/>
    </xf>
    <xf numFmtId="164" fontId="5" fillId="0" borderId="0" xfId="1" applyFont="1" applyFill="1" applyAlignment="1">
      <alignment vertical="top"/>
    </xf>
    <xf numFmtId="164" fontId="6" fillId="0" borderId="0" xfId="1" applyFont="1" applyFill="1" applyAlignment="1">
      <alignment vertical="top"/>
    </xf>
    <xf numFmtId="164" fontId="7" fillId="0" borderId="0" xfId="1" applyFont="1" applyAlignment="1">
      <alignment horizontal="right" vertical="top"/>
    </xf>
    <xf numFmtId="164" fontId="7" fillId="0" borderId="0" xfId="1" applyFont="1" applyFill="1" applyBorder="1" applyAlignment="1">
      <alignment vertical="top"/>
    </xf>
    <xf numFmtId="165" fontId="10" fillId="0" borderId="0" xfId="2" applyFont="1">
      <alignment vertical="top"/>
    </xf>
    <xf numFmtId="165" fontId="10" fillId="0" borderId="0" xfId="2" applyFont="1" applyFill="1">
      <alignment vertical="top"/>
    </xf>
    <xf numFmtId="165" fontId="12" fillId="0" borderId="0" xfId="2" applyFont="1" applyFill="1">
      <alignment vertical="top"/>
    </xf>
    <xf numFmtId="165" fontId="9" fillId="0" borderId="0" xfId="2" applyFont="1">
      <alignment vertical="top"/>
    </xf>
    <xf numFmtId="165" fontId="9" fillId="0" borderId="0" xfId="2" applyFont="1" applyFill="1" applyBorder="1">
      <alignment vertical="top"/>
    </xf>
    <xf numFmtId="164" fontId="7" fillId="0" borderId="0" xfId="1" applyFont="1" applyAlignment="1">
      <alignment vertical="top"/>
    </xf>
    <xf numFmtId="165" fontId="9" fillId="3" borderId="0" xfId="2" applyFont="1" applyFill="1">
      <alignment vertical="top"/>
    </xf>
    <xf numFmtId="169" fontId="10" fillId="0" borderId="0" xfId="5" applyFont="1">
      <alignment vertical="top"/>
    </xf>
    <xf numFmtId="169" fontId="10" fillId="0" borderId="0" xfId="5" applyFont="1" applyFill="1">
      <alignment vertical="top"/>
    </xf>
    <xf numFmtId="169" fontId="12" fillId="0" borderId="0" xfId="5" applyFont="1" applyFill="1">
      <alignment vertical="top"/>
    </xf>
    <xf numFmtId="169" fontId="9" fillId="0" borderId="0" xfId="5" applyFont="1">
      <alignment vertical="top"/>
    </xf>
    <xf numFmtId="164" fontId="9" fillId="0" borderId="0" xfId="5" applyNumberFormat="1" applyFont="1" applyFill="1">
      <alignment vertical="top"/>
    </xf>
    <xf numFmtId="169" fontId="9" fillId="0" borderId="0" xfId="5" applyFont="1" applyFill="1" applyBorder="1">
      <alignment vertical="top"/>
    </xf>
    <xf numFmtId="169" fontId="9" fillId="0" borderId="0" xfId="5" applyFont="1" applyFill="1">
      <alignment vertical="top"/>
    </xf>
    <xf numFmtId="164" fontId="1" fillId="0" borderId="0" xfId="5" applyNumberFormat="1" applyFont="1" applyFill="1">
      <alignment vertical="top"/>
    </xf>
    <xf numFmtId="169" fontId="1" fillId="0" borderId="0" xfId="5" applyNumberFormat="1" applyFont="1" applyFill="1">
      <alignment vertical="top"/>
    </xf>
    <xf numFmtId="165" fontId="1" fillId="0" borderId="0" xfId="1" applyNumberFormat="1" applyFont="1" applyAlignment="1">
      <alignment vertical="top"/>
    </xf>
    <xf numFmtId="166" fontId="1" fillId="0" borderId="0" xfId="0" applyFont="1">
      <alignment vertical="top"/>
    </xf>
    <xf numFmtId="166" fontId="2" fillId="0" borderId="0" xfId="0" applyFont="1">
      <alignment vertical="top"/>
    </xf>
    <xf numFmtId="166" fontId="2" fillId="0" borderId="0" xfId="0" applyFont="1" applyFill="1">
      <alignment vertical="top"/>
    </xf>
    <xf numFmtId="166" fontId="3" fillId="0" borderId="0" xfId="0" applyFont="1" applyFill="1">
      <alignment vertical="top"/>
    </xf>
    <xf numFmtId="166" fontId="1" fillId="0" borderId="0" xfId="0" applyFont="1" applyFill="1" applyBorder="1">
      <alignment vertical="top"/>
    </xf>
    <xf numFmtId="164" fontId="13" fillId="0" borderId="0" xfId="1" applyFont="1" applyFill="1" applyAlignment="1">
      <alignment vertical="top"/>
    </xf>
    <xf numFmtId="164" fontId="1" fillId="5" borderId="0" xfId="1" applyFont="1" applyFill="1" applyAlignment="1">
      <alignment horizontal="right" vertical="top"/>
    </xf>
    <xf numFmtId="164" fontId="11" fillId="0" borderId="0" xfId="1" applyNumberFormat="1" applyFont="1" applyAlignment="1">
      <alignment vertical="top"/>
    </xf>
    <xf numFmtId="164" fontId="11" fillId="0" borderId="0" xfId="1" applyNumberFormat="1" applyFont="1" applyFill="1" applyAlignment="1">
      <alignment vertical="top"/>
    </xf>
    <xf numFmtId="170" fontId="2" fillId="0" borderId="0" xfId="6" applyFont="1">
      <alignment vertical="top"/>
    </xf>
    <xf numFmtId="170" fontId="2" fillId="0" borderId="0" xfId="6" applyFont="1" applyFill="1">
      <alignment vertical="top"/>
    </xf>
    <xf numFmtId="170" fontId="3" fillId="0" borderId="0" xfId="6" applyFont="1" applyFill="1">
      <alignment vertical="top"/>
    </xf>
    <xf numFmtId="170" fontId="1" fillId="0" borderId="0" xfId="6" applyFont="1">
      <alignment vertical="top"/>
    </xf>
    <xf numFmtId="170" fontId="1" fillId="0" borderId="0" xfId="6" applyFont="1" applyFill="1" applyBorder="1">
      <alignment vertical="top"/>
    </xf>
    <xf numFmtId="170" fontId="1" fillId="0" borderId="0" xfId="1" applyNumberFormat="1" applyFont="1" applyAlignment="1">
      <alignment vertical="top"/>
    </xf>
    <xf numFmtId="164" fontId="1" fillId="3" borderId="0" xfId="1" applyNumberFormat="1" applyFont="1" applyFill="1" applyAlignment="1">
      <alignment vertical="top"/>
    </xf>
    <xf numFmtId="165" fontId="7" fillId="0" borderId="0" xfId="2" applyFont="1">
      <alignment vertical="top"/>
    </xf>
    <xf numFmtId="165" fontId="7" fillId="3" borderId="0" xfId="2" applyFont="1" applyFill="1">
      <alignment vertical="top"/>
    </xf>
    <xf numFmtId="165" fontId="5" fillId="0" borderId="0" xfId="2" applyFont="1">
      <alignment vertical="top"/>
    </xf>
    <xf numFmtId="165" fontId="5" fillId="0" borderId="0" xfId="2" applyFont="1" applyFill="1">
      <alignment vertical="top"/>
    </xf>
    <xf numFmtId="165" fontId="6" fillId="0" borderId="0" xfId="2" applyFont="1" applyFill="1">
      <alignment vertical="top"/>
    </xf>
    <xf numFmtId="165" fontId="7" fillId="0" borderId="0" xfId="2" applyFont="1" applyFill="1" applyBorder="1">
      <alignment vertical="top"/>
    </xf>
    <xf numFmtId="169" fontId="9" fillId="0" borderId="0" xfId="5" applyNumberFormat="1" applyFont="1" applyFill="1">
      <alignment vertical="top"/>
    </xf>
    <xf numFmtId="164" fontId="8" fillId="0" borderId="0" xfId="5" applyNumberFormat="1" applyFont="1" applyFill="1">
      <alignment vertical="top"/>
    </xf>
    <xf numFmtId="164" fontId="8" fillId="0" borderId="0" xfId="1" applyNumberFormat="1" applyFont="1" applyFill="1" applyAlignment="1">
      <alignment vertical="top"/>
    </xf>
    <xf numFmtId="169" fontId="9" fillId="4" borderId="1" xfId="5" applyNumberFormat="1" applyFont="1" applyFill="1" applyBorder="1">
      <alignment vertical="top"/>
    </xf>
    <xf numFmtId="164" fontId="9" fillId="4" borderId="1" xfId="5" applyNumberFormat="1" applyFont="1" applyFill="1" applyBorder="1">
      <alignment vertical="top"/>
    </xf>
    <xf numFmtId="164" fontId="1" fillId="4" borderId="1" xfId="1" applyNumberFormat="1" applyFont="1" applyFill="1" applyBorder="1" applyAlignment="1">
      <alignment vertical="top"/>
    </xf>
    <xf numFmtId="167" fontId="1" fillId="0" borderId="0" xfId="3" applyFont="1">
      <alignment vertical="top"/>
    </xf>
    <xf numFmtId="164" fontId="1" fillId="3" borderId="1" xfId="1" applyNumberFormat="1" applyFont="1" applyFill="1" applyBorder="1" applyAlignment="1">
      <alignment vertical="top"/>
    </xf>
    <xf numFmtId="167" fontId="1" fillId="4" borderId="1" xfId="3" applyFont="1" applyFill="1" applyBorder="1">
      <alignment vertical="top"/>
    </xf>
    <xf numFmtId="167" fontId="8" fillId="0" borderId="0" xfId="1" applyNumberFormat="1" applyFont="1" applyAlignment="1">
      <alignment vertical="top"/>
    </xf>
    <xf numFmtId="169" fontId="8" fillId="0" borderId="0" xfId="1" applyNumberFormat="1" applyFont="1" applyAlignment="1">
      <alignment vertical="top"/>
    </xf>
    <xf numFmtId="170" fontId="9" fillId="4" borderId="1" xfId="6" applyFont="1" applyFill="1" applyBorder="1">
      <alignment vertical="top"/>
    </xf>
    <xf numFmtId="170" fontId="8" fillId="0" borderId="0" xfId="1" applyNumberFormat="1" applyFont="1" applyAlignment="1">
      <alignment vertical="top"/>
    </xf>
    <xf numFmtId="165" fontId="1" fillId="3" borderId="0" xfId="1" applyNumberFormat="1" applyFont="1" applyFill="1" applyAlignment="1">
      <alignment vertical="top"/>
    </xf>
    <xf numFmtId="170" fontId="8" fillId="0" borderId="0" xfId="6" applyFont="1">
      <alignment vertical="top"/>
    </xf>
    <xf numFmtId="170" fontId="11" fillId="0" borderId="0" xfId="6" applyFont="1">
      <alignment vertical="top"/>
    </xf>
    <xf numFmtId="169" fontId="7" fillId="0" borderId="0" xfId="5" applyFont="1">
      <alignment vertical="top"/>
    </xf>
    <xf numFmtId="169" fontId="7" fillId="0" borderId="0" xfId="5" applyNumberFormat="1" applyFont="1">
      <alignment vertical="top"/>
    </xf>
    <xf numFmtId="164" fontId="7" fillId="0" borderId="0" xfId="1" applyNumberFormat="1" applyFont="1" applyAlignment="1">
      <alignment vertical="top"/>
    </xf>
    <xf numFmtId="166" fontId="11" fillId="0" borderId="0" xfId="0" applyFont="1">
      <alignment vertical="top"/>
    </xf>
    <xf numFmtId="166" fontId="16" fillId="0" borderId="0" xfId="0" applyFont="1">
      <alignment vertical="top"/>
    </xf>
    <xf numFmtId="164" fontId="11" fillId="3" borderId="0" xfId="1" applyNumberFormat="1" applyFont="1" applyFill="1" applyAlignment="1">
      <alignment vertical="top"/>
    </xf>
    <xf numFmtId="164" fontId="7" fillId="3" borderId="0" xfId="1" applyFont="1" applyFill="1" applyAlignment="1">
      <alignment vertical="top"/>
    </xf>
  </cellXfs>
  <cellStyles count="7">
    <cellStyle name="Comma" xfId="1" builtinId="3"/>
    <cellStyle name="DateLong" xfId="5" xr:uid="{802CAC5C-3D30-426A-9372-DCDC4B65976A}"/>
    <cellStyle name="DateShort" xfId="2" xr:uid="{495B02E8-6A96-4DF0-B8F4-EEE9A115A3A8}"/>
    <cellStyle name="Factor" xfId="4" xr:uid="{C8CDABEB-11E7-4991-B69B-4BDA69F70CDF}"/>
    <cellStyle name="Normal" xfId="0" builtinId="0" customBuiltin="1"/>
    <cellStyle name="Percent" xfId="3" builtinId="5" customBuiltin="1"/>
    <cellStyle name="Year" xfId="6" xr:uid="{C9C3458D-F442-4EA5-8AAB-5C93EACAA43D}"/>
  </cellStyles>
  <dxfs count="6">
    <dxf>
      <fill>
        <patternFill patternType="lightGray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lightGray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lightGray">
          <bgColor auto="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8AE8-E01A-401B-8320-18D45E459AA2}">
  <sheetPr codeName="Sheet1">
    <tabColor rgb="FFFFFF99"/>
    <outlinePr summaryBelow="0" summaryRight="0"/>
  </sheetPr>
  <dimension ref="A1:BV24"/>
  <sheetViews>
    <sheetView showGridLines="0" tabSelected="1" defaultGridColor="0" colorId="22" zoomScale="80" zoomScaleNormal="80" workbookViewId="0">
      <pane xSplit="9" ySplit="4" topLeftCell="J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ColWidth="0" defaultRowHeight="12.75" x14ac:dyDescent="0.2"/>
  <cols>
    <col min="1" max="1" width="1.28515625" style="6" customWidth="1"/>
    <col min="2" max="2" width="1.28515625" style="1" customWidth="1"/>
    <col min="3" max="3" width="1.28515625" style="2" customWidth="1"/>
    <col min="4" max="4" width="1.28515625" style="3" customWidth="1"/>
    <col min="5" max="5" width="40.7109375" style="4" customWidth="1"/>
    <col min="6" max="6" width="12.7109375" style="4" customWidth="1"/>
    <col min="7" max="7" width="11.7109375" style="4" customWidth="1"/>
    <col min="8" max="8" width="24.28515625" style="4" bestFit="1" customWidth="1"/>
    <col min="9" max="9" width="2.7109375" style="4" customWidth="1"/>
    <col min="10" max="38" width="11.7109375" style="4" customWidth="1"/>
    <col min="39" max="74" width="11.7109375" style="4" hidden="1" customWidth="1"/>
    <col min="75" max="16384" width="11.7109375" style="5" hidden="1"/>
  </cols>
  <sheetData>
    <row r="1" spans="1:74" ht="18" x14ac:dyDescent="0.2">
      <c r="A1" s="70" t="str">
        <f ca="1" xml:space="preserve"> RIGHT(CELL("filename", A1), LEN(CELL("filename", A1)) - SEARCH("]", CELL("filename", A1)))</f>
        <v>Inp</v>
      </c>
    </row>
    <row r="2" spans="1:74" s="22" customFormat="1" x14ac:dyDescent="0.2">
      <c r="A2" s="16"/>
      <c r="B2" s="16"/>
      <c r="C2" s="17"/>
      <c r="D2" s="20"/>
      <c r="E2" s="21" t="str">
        <f xml:space="preserve"> Time!E$24</f>
        <v>Model period beginning</v>
      </c>
      <c r="F2" s="21"/>
      <c r="G2" s="21"/>
      <c r="H2" s="21"/>
      <c r="I2" s="21"/>
      <c r="J2" s="16">
        <f xml:space="preserve"> Time!J$24</f>
        <v>43891</v>
      </c>
      <c r="K2" s="16">
        <f xml:space="preserve"> Time!K$24</f>
        <v>43922</v>
      </c>
      <c r="L2" s="16">
        <f xml:space="preserve"> Time!L$24</f>
        <v>43952</v>
      </c>
      <c r="M2" s="16">
        <f xml:space="preserve"> Time!M$24</f>
        <v>43983</v>
      </c>
      <c r="N2" s="16">
        <f xml:space="preserve"> Time!N$24</f>
        <v>44013</v>
      </c>
      <c r="O2" s="16">
        <f xml:space="preserve"> Time!O$24</f>
        <v>44044</v>
      </c>
      <c r="P2" s="16">
        <f xml:space="preserve"> Time!P$24</f>
        <v>44075</v>
      </c>
      <c r="Q2" s="16">
        <f xml:space="preserve"> Time!Q$24</f>
        <v>44105</v>
      </c>
      <c r="R2" s="16">
        <f xml:space="preserve"> Time!R$24</f>
        <v>44136</v>
      </c>
      <c r="S2" s="16">
        <f xml:space="preserve"> Time!S$24</f>
        <v>44166</v>
      </c>
      <c r="T2" s="16">
        <f xml:space="preserve"> Time!T$24</f>
        <v>44197</v>
      </c>
      <c r="U2" s="16">
        <f xml:space="preserve"> Time!U$24</f>
        <v>44228</v>
      </c>
      <c r="V2" s="16">
        <f xml:space="preserve"> Time!V$24</f>
        <v>44256</v>
      </c>
      <c r="W2" s="16">
        <f xml:space="preserve"> Time!W$24</f>
        <v>44287</v>
      </c>
      <c r="X2" s="16">
        <f xml:space="preserve"> Time!X$24</f>
        <v>44317</v>
      </c>
      <c r="Y2" s="16">
        <f xml:space="preserve"> Time!Y$24</f>
        <v>44348</v>
      </c>
      <c r="Z2" s="16">
        <f xml:space="preserve"> Time!Z$24</f>
        <v>44378</v>
      </c>
      <c r="AA2" s="16">
        <f xml:space="preserve"> Time!AA$24</f>
        <v>44409</v>
      </c>
      <c r="AB2" s="16">
        <f xml:space="preserve"> Time!AB$24</f>
        <v>44440</v>
      </c>
      <c r="AC2" s="16">
        <f xml:space="preserve"> Time!AC$24</f>
        <v>44470</v>
      </c>
      <c r="AD2" s="16">
        <f xml:space="preserve"> Time!AD$24</f>
        <v>44501</v>
      </c>
      <c r="AE2" s="16">
        <f xml:space="preserve"> Time!AE$24</f>
        <v>44531</v>
      </c>
      <c r="AF2" s="16">
        <f xml:space="preserve"> Time!AF$24</f>
        <v>44562</v>
      </c>
      <c r="AG2" s="16">
        <f xml:space="preserve"> Time!AG$24</f>
        <v>44593</v>
      </c>
      <c r="AH2" s="16">
        <f xml:space="preserve"> Time!AH$24</f>
        <v>44621</v>
      </c>
      <c r="AI2" s="16">
        <f xml:space="preserve"> Time!AI$24</f>
        <v>44652</v>
      </c>
      <c r="AJ2" s="16">
        <f xml:space="preserve"> Time!AJ$24</f>
        <v>45017</v>
      </c>
      <c r="AK2" s="16">
        <f xml:space="preserve"> Time!AK$24</f>
        <v>45383</v>
      </c>
      <c r="AL2" s="16">
        <f xml:space="preserve"> Time!AL$24</f>
        <v>45748</v>
      </c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</row>
    <row r="3" spans="1:74" s="22" customFormat="1" x14ac:dyDescent="0.2">
      <c r="A3" s="16"/>
      <c r="B3" s="16"/>
      <c r="C3" s="17"/>
      <c r="D3" s="20"/>
      <c r="E3" s="21" t="str">
        <f xml:space="preserve"> Time!E$20</f>
        <v>Model period ending</v>
      </c>
      <c r="F3" s="21"/>
      <c r="G3" s="21"/>
      <c r="H3" s="21"/>
      <c r="I3" s="21"/>
      <c r="J3" s="16">
        <f xml:space="preserve"> Time!J$20</f>
        <v>43921</v>
      </c>
      <c r="K3" s="16">
        <f xml:space="preserve"> Time!K$20</f>
        <v>43951</v>
      </c>
      <c r="L3" s="16">
        <f xml:space="preserve"> Time!L$20</f>
        <v>43982</v>
      </c>
      <c r="M3" s="16">
        <f xml:space="preserve"> Time!M$20</f>
        <v>44012</v>
      </c>
      <c r="N3" s="16">
        <f xml:space="preserve"> Time!N$20</f>
        <v>44043</v>
      </c>
      <c r="O3" s="16">
        <f xml:space="preserve"> Time!O$20</f>
        <v>44074</v>
      </c>
      <c r="P3" s="16">
        <f xml:space="preserve"> Time!P$20</f>
        <v>44104</v>
      </c>
      <c r="Q3" s="16">
        <f xml:space="preserve"> Time!Q$20</f>
        <v>44135</v>
      </c>
      <c r="R3" s="16">
        <f xml:space="preserve"> Time!R$20</f>
        <v>44165</v>
      </c>
      <c r="S3" s="16">
        <f xml:space="preserve"> Time!S$20</f>
        <v>44196</v>
      </c>
      <c r="T3" s="16">
        <f xml:space="preserve"> Time!T$20</f>
        <v>44227</v>
      </c>
      <c r="U3" s="16">
        <f xml:space="preserve"> Time!U$20</f>
        <v>44255</v>
      </c>
      <c r="V3" s="16">
        <f xml:space="preserve"> Time!V$20</f>
        <v>44286</v>
      </c>
      <c r="W3" s="16">
        <f xml:space="preserve"> Time!W$20</f>
        <v>44316</v>
      </c>
      <c r="X3" s="16">
        <f xml:space="preserve"> Time!X$20</f>
        <v>44347</v>
      </c>
      <c r="Y3" s="16">
        <f xml:space="preserve"> Time!Y$20</f>
        <v>44377</v>
      </c>
      <c r="Z3" s="16">
        <f xml:space="preserve"> Time!Z$20</f>
        <v>44408</v>
      </c>
      <c r="AA3" s="16">
        <f xml:space="preserve"> Time!AA$20</f>
        <v>44439</v>
      </c>
      <c r="AB3" s="16">
        <f xml:space="preserve"> Time!AB$20</f>
        <v>44469</v>
      </c>
      <c r="AC3" s="16">
        <f xml:space="preserve"> Time!AC$20</f>
        <v>44500</v>
      </c>
      <c r="AD3" s="16">
        <f xml:space="preserve"> Time!AD$20</f>
        <v>44530</v>
      </c>
      <c r="AE3" s="16">
        <f xml:space="preserve"> Time!AE$20</f>
        <v>44561</v>
      </c>
      <c r="AF3" s="16">
        <f xml:space="preserve"> Time!AF$20</f>
        <v>44592</v>
      </c>
      <c r="AG3" s="16">
        <f xml:space="preserve"> Time!AG$20</f>
        <v>44620</v>
      </c>
      <c r="AH3" s="16">
        <f xml:space="preserve"> Time!AH$20</f>
        <v>44651</v>
      </c>
      <c r="AI3" s="16">
        <f xml:space="preserve"> Time!AI$20</f>
        <v>45016</v>
      </c>
      <c r="AJ3" s="16">
        <f xml:space="preserve"> Time!AJ$20</f>
        <v>45382</v>
      </c>
      <c r="AK3" s="16">
        <f xml:space="preserve"> Time!AK$20</f>
        <v>45747</v>
      </c>
      <c r="AL3" s="16">
        <f xml:space="preserve"> Time!AL$20</f>
        <v>46112</v>
      </c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</row>
    <row r="4" spans="1:74" x14ac:dyDescent="0.2">
      <c r="A4" s="1"/>
      <c r="D4" s="23"/>
      <c r="E4" s="8" t="str">
        <f xml:space="preserve"> Time!E$43</f>
        <v>Timeline label</v>
      </c>
      <c r="F4" s="1" t="s">
        <v>17</v>
      </c>
      <c r="G4" s="1" t="s">
        <v>18</v>
      </c>
      <c r="H4" s="1" t="s">
        <v>52</v>
      </c>
      <c r="I4" s="8"/>
      <c r="J4" s="71">
        <f xml:space="preserve"> Time!J$43</f>
        <v>0</v>
      </c>
      <c r="K4" s="71" t="str">
        <f xml:space="preserve"> Time!K$43</f>
        <v>F-Monthly</v>
      </c>
      <c r="L4" s="71" t="str">
        <f xml:space="preserve"> Time!L$43</f>
        <v>F-Monthly</v>
      </c>
      <c r="M4" s="71" t="str">
        <f xml:space="preserve"> Time!M$43</f>
        <v>F-Monthly</v>
      </c>
      <c r="N4" s="71" t="str">
        <f xml:space="preserve"> Time!N$43</f>
        <v>F-Monthly</v>
      </c>
      <c r="O4" s="71" t="str">
        <f xml:space="preserve"> Time!O$43</f>
        <v>F-Monthly</v>
      </c>
      <c r="P4" s="71" t="str">
        <f xml:space="preserve"> Time!P$43</f>
        <v>F-Monthly</v>
      </c>
      <c r="Q4" s="71" t="str">
        <f xml:space="preserve"> Time!Q$43</f>
        <v>F-Monthly</v>
      </c>
      <c r="R4" s="71" t="str">
        <f xml:space="preserve"> Time!R$43</f>
        <v>F-Monthly</v>
      </c>
      <c r="S4" s="71" t="str">
        <f xml:space="preserve"> Time!S$43</f>
        <v>F-Monthly</v>
      </c>
      <c r="T4" s="71" t="str">
        <f xml:space="preserve"> Time!T$43</f>
        <v>F-Monthly</v>
      </c>
      <c r="U4" s="71" t="str">
        <f xml:space="preserve"> Time!U$43</f>
        <v>F-Monthly</v>
      </c>
      <c r="V4" s="71" t="str">
        <f xml:space="preserve"> Time!V$43</f>
        <v>F-Monthly</v>
      </c>
      <c r="W4" s="71" t="str">
        <f xml:space="preserve"> Time!W$43</f>
        <v>F-Monthly</v>
      </c>
      <c r="X4" s="71" t="str">
        <f xml:space="preserve"> Time!X$43</f>
        <v>F-Monthly</v>
      </c>
      <c r="Y4" s="71" t="str">
        <f xml:space="preserve"> Time!Y$43</f>
        <v>F-Monthly</v>
      </c>
      <c r="Z4" s="71" t="str">
        <f xml:space="preserve"> Time!Z$43</f>
        <v>F-Monthly</v>
      </c>
      <c r="AA4" s="71" t="str">
        <f xml:space="preserve"> Time!AA$43</f>
        <v>F-Monthly</v>
      </c>
      <c r="AB4" s="71" t="str">
        <f xml:space="preserve"> Time!AB$43</f>
        <v>F-Monthly</v>
      </c>
      <c r="AC4" s="71" t="str">
        <f xml:space="preserve"> Time!AC$43</f>
        <v>F-Monthly</v>
      </c>
      <c r="AD4" s="71" t="str">
        <f xml:space="preserve"> Time!AD$43</f>
        <v>F-Monthly</v>
      </c>
      <c r="AE4" s="71" t="str">
        <f xml:space="preserve"> Time!AE$43</f>
        <v>F-Monthly</v>
      </c>
      <c r="AF4" s="71" t="str">
        <f xml:space="preserve"> Time!AF$43</f>
        <v>F-Monthly</v>
      </c>
      <c r="AG4" s="71" t="str">
        <f xml:space="preserve"> Time!AG$43</f>
        <v>F-Monthly</v>
      </c>
      <c r="AH4" s="71" t="str">
        <f xml:space="preserve"> Time!AH$43</f>
        <v>F-Monthly</v>
      </c>
      <c r="AI4" s="71" t="str">
        <f xml:space="preserve"> Time!AI$43</f>
        <v>F-Annually</v>
      </c>
      <c r="AJ4" s="71" t="str">
        <f xml:space="preserve"> Time!AJ$43</f>
        <v>F-Annually</v>
      </c>
      <c r="AK4" s="71" t="str">
        <f xml:space="preserve"> Time!AK$43</f>
        <v>F-Annually</v>
      </c>
      <c r="AL4" s="71">
        <f xml:space="preserve"> Time!AL$43</f>
        <v>0</v>
      </c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</row>
    <row r="6" spans="1:74" x14ac:dyDescent="0.2">
      <c r="A6" s="6" t="s">
        <v>1</v>
      </c>
    </row>
    <row r="8" spans="1:74" s="31" customFormat="1" x14ac:dyDescent="0.2">
      <c r="A8" s="26"/>
      <c r="B8" s="27"/>
      <c r="C8" s="28"/>
      <c r="D8" s="29"/>
      <c r="E8" s="87" t="s">
        <v>9</v>
      </c>
      <c r="F8" s="90">
        <v>43921</v>
      </c>
      <c r="G8" s="87" t="s">
        <v>4</v>
      </c>
      <c r="H8" s="103" t="s">
        <v>51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</row>
    <row r="9" spans="1:74" s="31" customFormat="1" x14ac:dyDescent="0.2">
      <c r="A9" s="26"/>
      <c r="B9" s="27"/>
      <c r="C9" s="28"/>
      <c r="D9" s="29"/>
      <c r="E9" s="87" t="s">
        <v>40</v>
      </c>
      <c r="F9" s="98">
        <v>2019</v>
      </c>
      <c r="G9" s="87" t="s">
        <v>41</v>
      </c>
      <c r="H9" s="104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</row>
    <row r="10" spans="1:74" s="31" customFormat="1" x14ac:dyDescent="0.2">
      <c r="A10" s="26"/>
      <c r="B10" s="27"/>
      <c r="C10" s="28"/>
      <c r="D10" s="29"/>
      <c r="E10" s="87" t="s">
        <v>44</v>
      </c>
      <c r="F10" s="98">
        <v>4</v>
      </c>
      <c r="G10" s="87" t="s">
        <v>45</v>
      </c>
      <c r="H10" s="104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</row>
    <row r="11" spans="1:74" s="31" customFormat="1" x14ac:dyDescent="0.2">
      <c r="A11" s="26"/>
      <c r="B11" s="27"/>
      <c r="C11" s="28"/>
      <c r="D11" s="29"/>
      <c r="E11" s="87"/>
      <c r="F11" s="87"/>
      <c r="G11" s="87"/>
      <c r="H11" s="104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</row>
    <row r="12" spans="1:74" s="7" customFormat="1" x14ac:dyDescent="0.2">
      <c r="A12" s="33"/>
      <c r="B12" s="34"/>
      <c r="C12" s="35"/>
      <c r="D12" s="36"/>
      <c r="E12" s="59" t="s">
        <v>32</v>
      </c>
      <c r="F12" s="91">
        <v>2</v>
      </c>
      <c r="G12" s="59" t="s">
        <v>8</v>
      </c>
      <c r="H12" s="105" t="s">
        <v>31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</row>
    <row r="13" spans="1:74" s="7" customFormat="1" x14ac:dyDescent="0.2">
      <c r="A13" s="33"/>
      <c r="B13" s="34"/>
      <c r="C13" s="35"/>
      <c r="D13" s="36"/>
      <c r="E13" s="24" t="s">
        <v>42</v>
      </c>
      <c r="F13" s="92">
        <v>5</v>
      </c>
      <c r="G13" s="24" t="s">
        <v>8</v>
      </c>
      <c r="H13" s="105" t="s">
        <v>31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</row>
    <row r="16" spans="1:74" x14ac:dyDescent="0.2">
      <c r="A16" s="6" t="s">
        <v>36</v>
      </c>
    </row>
    <row r="18" spans="1:74" s="7" customFormat="1" x14ac:dyDescent="0.2">
      <c r="A18" s="33"/>
      <c r="B18" s="34"/>
      <c r="C18" s="35"/>
      <c r="D18" s="36"/>
      <c r="E18" s="24" t="s">
        <v>39</v>
      </c>
      <c r="F18" s="4"/>
      <c r="G18" s="24" t="s">
        <v>28</v>
      </c>
      <c r="H18" s="24">
        <f xml:space="preserve"> SUM(J18:AL18)</f>
        <v>12092</v>
      </c>
      <c r="I18" s="24"/>
      <c r="J18" s="94"/>
      <c r="K18" s="92">
        <v>531</v>
      </c>
      <c r="L18" s="92">
        <v>499</v>
      </c>
      <c r="M18" s="92">
        <v>529</v>
      </c>
      <c r="N18" s="92">
        <v>490</v>
      </c>
      <c r="O18" s="92">
        <v>528</v>
      </c>
      <c r="P18" s="92">
        <v>523</v>
      </c>
      <c r="Q18" s="92">
        <v>546</v>
      </c>
      <c r="R18" s="92">
        <v>475</v>
      </c>
      <c r="S18" s="92">
        <v>492</v>
      </c>
      <c r="T18" s="92">
        <v>529</v>
      </c>
      <c r="U18" s="92">
        <v>459</v>
      </c>
      <c r="V18" s="92">
        <v>530</v>
      </c>
      <c r="W18" s="92">
        <v>542</v>
      </c>
      <c r="X18" s="92">
        <v>532</v>
      </c>
      <c r="Y18" s="92">
        <v>459</v>
      </c>
      <c r="Z18" s="92">
        <v>490</v>
      </c>
      <c r="AA18" s="92">
        <v>508</v>
      </c>
      <c r="AB18" s="92">
        <v>525</v>
      </c>
      <c r="AC18" s="92">
        <v>454</v>
      </c>
      <c r="AD18" s="92">
        <v>468</v>
      </c>
      <c r="AE18" s="92">
        <v>466</v>
      </c>
      <c r="AF18" s="92">
        <v>531</v>
      </c>
      <c r="AG18" s="92">
        <v>517</v>
      </c>
      <c r="AH18" s="92">
        <v>469</v>
      </c>
      <c r="AI18" s="94"/>
      <c r="AJ18" s="94"/>
      <c r="AK18" s="94"/>
      <c r="AL18" s="9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</row>
    <row r="19" spans="1:74" x14ac:dyDescent="0.2">
      <c r="E19" s="4" t="s">
        <v>38</v>
      </c>
      <c r="F19" s="95">
        <v>0.02</v>
      </c>
      <c r="G19" s="4" t="s">
        <v>35</v>
      </c>
    </row>
    <row r="22" spans="1:74" x14ac:dyDescent="0.2">
      <c r="A22" s="6" t="s">
        <v>37</v>
      </c>
    </row>
    <row r="24" spans="1:74" s="7" customFormat="1" x14ac:dyDescent="0.2">
      <c r="A24" s="33"/>
      <c r="B24" s="34"/>
      <c r="C24" s="35"/>
      <c r="D24" s="36"/>
      <c r="E24" s="24" t="s">
        <v>25</v>
      </c>
      <c r="F24" s="92">
        <v>34</v>
      </c>
      <c r="G24" s="24" t="s">
        <v>11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</row>
  </sheetData>
  <conditionalFormatting sqref="J4:AL4">
    <cfRule type="expression" dxfId="5" priority="1">
      <formula>J$4="F-Monthly"</formula>
    </cfRule>
    <cfRule type="expression" dxfId="4" priority="2">
      <formula>J$4=0</formula>
    </cfRule>
  </conditionalFormatting>
  <dataValidations count="1">
    <dataValidation allowBlank="1" showInputMessage="1" showErrorMessage="1" sqref="E8:G12" xr:uid="{0EDF3F20-854E-4C97-80E4-52B602C73C5F}"/>
  </dataValidations>
  <printOptions verticalCentered="1" headings="1"/>
  <pageMargins left="0.74803149606299213" right="0.74803149606299213" top="0.98425196850393704" bottom="0.98425196850393704" header="0.51181102362204722" footer="0.51181102362204722"/>
  <pageSetup scale="55" orientation="landscape" blackAndWhite="1" horizontalDpi="300" verticalDpi="300" r:id="rId1"/>
  <headerFooter alignWithMargins="0">
    <oddHeader>&amp;LTIMELINES&amp;CSheet: &amp;A&amp;RSTRICTLY CONFIDENTIAL</oddHeader>
    <oddFooter>&amp;L&amp;F (Printed on &amp;D at &amp;T) 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C1BCF-8BB5-4FDE-A51B-B0B3A47FE6DB}">
  <sheetPr codeName="Sheet2">
    <outlinePr summaryBelow="0" summaryRight="0"/>
  </sheetPr>
  <dimension ref="A1:BW60"/>
  <sheetViews>
    <sheetView defaultGridColor="0" colorId="22" zoomScale="80" zoomScaleNormal="80" workbookViewId="0">
      <pane xSplit="9" ySplit="4" topLeftCell="J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ColWidth="0" defaultRowHeight="12.75" x14ac:dyDescent="0.2"/>
  <cols>
    <col min="1" max="1" width="1.28515625" style="6" customWidth="1"/>
    <col min="2" max="2" width="1.28515625" style="1" customWidth="1"/>
    <col min="3" max="3" width="1.28515625" style="2" customWidth="1"/>
    <col min="4" max="4" width="1.28515625" style="3" customWidth="1"/>
    <col min="5" max="5" width="40.7109375" style="4" customWidth="1"/>
    <col min="6" max="6" width="12.7109375" style="4" customWidth="1"/>
    <col min="7" max="8" width="11.7109375" style="4" customWidth="1"/>
    <col min="9" max="9" width="2.7109375" style="4" customWidth="1"/>
    <col min="10" max="38" width="11.7109375" style="4" customWidth="1"/>
    <col min="39" max="75" width="0" style="5" hidden="1" customWidth="1"/>
    <col min="76" max="16384" width="11.7109375" style="5" hidden="1"/>
  </cols>
  <sheetData>
    <row r="1" spans="1:38" ht="18" x14ac:dyDescent="0.2">
      <c r="A1" s="70" t="str">
        <f ca="1" xml:space="preserve"> RIGHT(CELL("filename", A1), LEN(CELL("filename", A1)) - SEARCH("]", CELL("filename", A1)))</f>
        <v>Time</v>
      </c>
    </row>
    <row r="2" spans="1:38" s="22" customFormat="1" x14ac:dyDescent="0.2">
      <c r="A2" s="16"/>
      <c r="B2" s="16"/>
      <c r="C2" s="17"/>
      <c r="D2" s="20"/>
      <c r="E2" s="21" t="str">
        <f xml:space="preserve"> Time!E$24</f>
        <v>Model period beginning</v>
      </c>
      <c r="F2" s="21"/>
      <c r="G2" s="21"/>
      <c r="H2" s="21"/>
      <c r="I2" s="21"/>
      <c r="J2" s="16">
        <f xml:space="preserve"> Time!J$24</f>
        <v>43891</v>
      </c>
      <c r="K2" s="16">
        <f xml:space="preserve"> Time!K$24</f>
        <v>43922</v>
      </c>
      <c r="L2" s="16">
        <f xml:space="preserve"> Time!L$24</f>
        <v>43952</v>
      </c>
      <c r="M2" s="16">
        <f xml:space="preserve"> Time!M$24</f>
        <v>43983</v>
      </c>
      <c r="N2" s="16">
        <f xml:space="preserve"> Time!N$24</f>
        <v>44013</v>
      </c>
      <c r="O2" s="16">
        <f xml:space="preserve"> Time!O$24</f>
        <v>44044</v>
      </c>
      <c r="P2" s="16">
        <f xml:space="preserve"> Time!P$24</f>
        <v>44075</v>
      </c>
      <c r="Q2" s="16">
        <f xml:space="preserve"> Time!Q$24</f>
        <v>44105</v>
      </c>
      <c r="R2" s="16">
        <f xml:space="preserve"> Time!R$24</f>
        <v>44136</v>
      </c>
      <c r="S2" s="16">
        <f xml:space="preserve"> Time!S$24</f>
        <v>44166</v>
      </c>
      <c r="T2" s="16">
        <f xml:space="preserve"> Time!T$24</f>
        <v>44197</v>
      </c>
      <c r="U2" s="16">
        <f xml:space="preserve"> Time!U$24</f>
        <v>44228</v>
      </c>
      <c r="V2" s="16">
        <f xml:space="preserve"> Time!V$24</f>
        <v>44256</v>
      </c>
      <c r="W2" s="16">
        <f xml:space="preserve"> Time!W$24</f>
        <v>44287</v>
      </c>
      <c r="X2" s="16">
        <f xml:space="preserve"> Time!X$24</f>
        <v>44317</v>
      </c>
      <c r="Y2" s="16">
        <f xml:space="preserve"> Time!Y$24</f>
        <v>44348</v>
      </c>
      <c r="Z2" s="16">
        <f xml:space="preserve"> Time!Z$24</f>
        <v>44378</v>
      </c>
      <c r="AA2" s="16">
        <f xml:space="preserve"> Time!AA$24</f>
        <v>44409</v>
      </c>
      <c r="AB2" s="16">
        <f xml:space="preserve"> Time!AB$24</f>
        <v>44440</v>
      </c>
      <c r="AC2" s="16">
        <f xml:space="preserve"> Time!AC$24</f>
        <v>44470</v>
      </c>
      <c r="AD2" s="16">
        <f xml:space="preserve"> Time!AD$24</f>
        <v>44501</v>
      </c>
      <c r="AE2" s="16">
        <f xml:space="preserve"> Time!AE$24</f>
        <v>44531</v>
      </c>
      <c r="AF2" s="16">
        <f xml:space="preserve"> Time!AF$24</f>
        <v>44562</v>
      </c>
      <c r="AG2" s="16">
        <f xml:space="preserve"> Time!AG$24</f>
        <v>44593</v>
      </c>
      <c r="AH2" s="16">
        <f xml:space="preserve"> Time!AH$24</f>
        <v>44621</v>
      </c>
      <c r="AI2" s="16">
        <f xml:space="preserve"> Time!AI$24</f>
        <v>44652</v>
      </c>
      <c r="AJ2" s="16">
        <f xml:space="preserve"> Time!AJ$24</f>
        <v>45017</v>
      </c>
      <c r="AK2" s="16">
        <f xml:space="preserve"> Time!AK$24</f>
        <v>45383</v>
      </c>
      <c r="AL2" s="16">
        <f xml:space="preserve"> Time!AL$24</f>
        <v>45748</v>
      </c>
    </row>
    <row r="3" spans="1:38" s="22" customFormat="1" x14ac:dyDescent="0.2">
      <c r="A3" s="16"/>
      <c r="B3" s="16"/>
      <c r="C3" s="17"/>
      <c r="D3" s="20"/>
      <c r="E3" s="21" t="str">
        <f xml:space="preserve"> Time!E$20</f>
        <v>Model period ending</v>
      </c>
      <c r="F3" s="21"/>
      <c r="G3" s="21"/>
      <c r="H3" s="21"/>
      <c r="I3" s="21"/>
      <c r="J3" s="16">
        <f xml:space="preserve"> Time!J$20</f>
        <v>43921</v>
      </c>
      <c r="K3" s="16">
        <f xml:space="preserve"> Time!K$20</f>
        <v>43951</v>
      </c>
      <c r="L3" s="16">
        <f xml:space="preserve"> Time!L$20</f>
        <v>43982</v>
      </c>
      <c r="M3" s="16">
        <f xml:space="preserve"> Time!M$20</f>
        <v>44012</v>
      </c>
      <c r="N3" s="16">
        <f xml:space="preserve"> Time!N$20</f>
        <v>44043</v>
      </c>
      <c r="O3" s="16">
        <f xml:space="preserve"> Time!O$20</f>
        <v>44074</v>
      </c>
      <c r="P3" s="16">
        <f xml:space="preserve"> Time!P$20</f>
        <v>44104</v>
      </c>
      <c r="Q3" s="16">
        <f xml:space="preserve"> Time!Q$20</f>
        <v>44135</v>
      </c>
      <c r="R3" s="16">
        <f xml:space="preserve"> Time!R$20</f>
        <v>44165</v>
      </c>
      <c r="S3" s="16">
        <f xml:space="preserve"> Time!S$20</f>
        <v>44196</v>
      </c>
      <c r="T3" s="16">
        <f xml:space="preserve"> Time!T$20</f>
        <v>44227</v>
      </c>
      <c r="U3" s="16">
        <f xml:space="preserve"> Time!U$20</f>
        <v>44255</v>
      </c>
      <c r="V3" s="16">
        <f xml:space="preserve"> Time!V$20</f>
        <v>44286</v>
      </c>
      <c r="W3" s="16">
        <f xml:space="preserve"> Time!W$20</f>
        <v>44316</v>
      </c>
      <c r="X3" s="16">
        <f xml:space="preserve"> Time!X$20</f>
        <v>44347</v>
      </c>
      <c r="Y3" s="16">
        <f xml:space="preserve"> Time!Y$20</f>
        <v>44377</v>
      </c>
      <c r="Z3" s="16">
        <f xml:space="preserve"> Time!Z$20</f>
        <v>44408</v>
      </c>
      <c r="AA3" s="16">
        <f xml:space="preserve"> Time!AA$20</f>
        <v>44439</v>
      </c>
      <c r="AB3" s="16">
        <f xml:space="preserve"> Time!AB$20</f>
        <v>44469</v>
      </c>
      <c r="AC3" s="16">
        <f xml:space="preserve"> Time!AC$20</f>
        <v>44500</v>
      </c>
      <c r="AD3" s="16">
        <f xml:space="preserve"> Time!AD$20</f>
        <v>44530</v>
      </c>
      <c r="AE3" s="16">
        <f xml:space="preserve"> Time!AE$20</f>
        <v>44561</v>
      </c>
      <c r="AF3" s="16">
        <f xml:space="preserve"> Time!AF$20</f>
        <v>44592</v>
      </c>
      <c r="AG3" s="16">
        <f xml:space="preserve"> Time!AG$20</f>
        <v>44620</v>
      </c>
      <c r="AH3" s="16">
        <f xml:space="preserve"> Time!AH$20</f>
        <v>44651</v>
      </c>
      <c r="AI3" s="16">
        <f xml:space="preserve"> Time!AI$20</f>
        <v>45016</v>
      </c>
      <c r="AJ3" s="16">
        <f xml:space="preserve"> Time!AJ$20</f>
        <v>45382</v>
      </c>
      <c r="AK3" s="16">
        <f xml:space="preserve"> Time!AK$20</f>
        <v>45747</v>
      </c>
      <c r="AL3" s="16">
        <f xml:space="preserve"> Time!AL$20</f>
        <v>46112</v>
      </c>
    </row>
    <row r="4" spans="1:38" x14ac:dyDescent="0.2">
      <c r="A4" s="1"/>
      <c r="D4" s="23"/>
      <c r="E4" s="8" t="str">
        <f xml:space="preserve"> Time!E$43</f>
        <v>Timeline label</v>
      </c>
      <c r="F4" s="1" t="s">
        <v>17</v>
      </c>
      <c r="G4" s="1" t="s">
        <v>18</v>
      </c>
      <c r="H4" s="1" t="s">
        <v>33</v>
      </c>
      <c r="I4" s="8"/>
      <c r="J4" s="71">
        <f xml:space="preserve"> Time!J$43</f>
        <v>0</v>
      </c>
      <c r="K4" s="71" t="str">
        <f xml:space="preserve"> Time!K$43</f>
        <v>F-Monthly</v>
      </c>
      <c r="L4" s="71" t="str">
        <f xml:space="preserve"> Time!L$43</f>
        <v>F-Monthly</v>
      </c>
      <c r="M4" s="71" t="str">
        <f xml:space="preserve"> Time!M$43</f>
        <v>F-Monthly</v>
      </c>
      <c r="N4" s="71" t="str">
        <f xml:space="preserve"> Time!N$43</f>
        <v>F-Monthly</v>
      </c>
      <c r="O4" s="71" t="str">
        <f xml:space="preserve"> Time!O$43</f>
        <v>F-Monthly</v>
      </c>
      <c r="P4" s="71" t="str">
        <f xml:space="preserve"> Time!P$43</f>
        <v>F-Monthly</v>
      </c>
      <c r="Q4" s="71" t="str">
        <f xml:space="preserve"> Time!Q$43</f>
        <v>F-Monthly</v>
      </c>
      <c r="R4" s="71" t="str">
        <f xml:space="preserve"> Time!R$43</f>
        <v>F-Monthly</v>
      </c>
      <c r="S4" s="71" t="str">
        <f xml:space="preserve"> Time!S$43</f>
        <v>F-Monthly</v>
      </c>
      <c r="T4" s="71" t="str">
        <f xml:space="preserve"> Time!T$43</f>
        <v>F-Monthly</v>
      </c>
      <c r="U4" s="71" t="str">
        <f xml:space="preserve"> Time!U$43</f>
        <v>F-Monthly</v>
      </c>
      <c r="V4" s="71" t="str">
        <f xml:space="preserve"> Time!V$43</f>
        <v>F-Monthly</v>
      </c>
      <c r="W4" s="71" t="str">
        <f xml:space="preserve"> Time!W$43</f>
        <v>F-Monthly</v>
      </c>
      <c r="X4" s="71" t="str">
        <f xml:space="preserve"> Time!X$43</f>
        <v>F-Monthly</v>
      </c>
      <c r="Y4" s="71" t="str">
        <f xml:space="preserve"> Time!Y$43</f>
        <v>F-Monthly</v>
      </c>
      <c r="Z4" s="71" t="str">
        <f xml:space="preserve"> Time!Z$43</f>
        <v>F-Monthly</v>
      </c>
      <c r="AA4" s="71" t="str">
        <f xml:space="preserve"> Time!AA$43</f>
        <v>F-Monthly</v>
      </c>
      <c r="AB4" s="71" t="str">
        <f xml:space="preserve"> Time!AB$43</f>
        <v>F-Monthly</v>
      </c>
      <c r="AC4" s="71" t="str">
        <f xml:space="preserve"> Time!AC$43</f>
        <v>F-Monthly</v>
      </c>
      <c r="AD4" s="71" t="str">
        <f xml:space="preserve"> Time!AD$43</f>
        <v>F-Monthly</v>
      </c>
      <c r="AE4" s="71" t="str">
        <f xml:space="preserve"> Time!AE$43</f>
        <v>F-Monthly</v>
      </c>
      <c r="AF4" s="71" t="str">
        <f xml:space="preserve"> Time!AF$43</f>
        <v>F-Monthly</v>
      </c>
      <c r="AG4" s="71" t="str">
        <f xml:space="preserve"> Time!AG$43</f>
        <v>F-Monthly</v>
      </c>
      <c r="AH4" s="71" t="str">
        <f xml:space="preserve"> Time!AH$43</f>
        <v>F-Monthly</v>
      </c>
      <c r="AI4" s="71" t="str">
        <f xml:space="preserve"> Time!AI$43</f>
        <v>F-Annually</v>
      </c>
      <c r="AJ4" s="71" t="str">
        <f xml:space="preserve"> Time!AJ$43</f>
        <v>F-Annually</v>
      </c>
      <c r="AK4" s="71" t="str">
        <f xml:space="preserve"> Time!AK$43</f>
        <v>F-Annually</v>
      </c>
      <c r="AL4" s="71">
        <f xml:space="preserve"> Time!AL$43</f>
        <v>0</v>
      </c>
    </row>
    <row r="6" spans="1:38" x14ac:dyDescent="0.2">
      <c r="A6" s="6" t="s">
        <v>48</v>
      </c>
    </row>
    <row r="8" spans="1:38" x14ac:dyDescent="0.2">
      <c r="B8" s="1" t="s">
        <v>23</v>
      </c>
    </row>
    <row r="9" spans="1:38" x14ac:dyDescent="0.2">
      <c r="E9" s="4" t="s">
        <v>2</v>
      </c>
      <c r="G9" s="4" t="s">
        <v>3</v>
      </c>
      <c r="I9" s="9"/>
      <c r="J9" s="4">
        <f xml:space="preserve"> I9 + 1</f>
        <v>1</v>
      </c>
      <c r="K9" s="4">
        <f t="shared" ref="K9:AL9" si="0" xml:space="preserve"> J9 + 1</f>
        <v>2</v>
      </c>
      <c r="L9" s="4">
        <f t="shared" si="0"/>
        <v>3</v>
      </c>
      <c r="M9" s="4">
        <f t="shared" si="0"/>
        <v>4</v>
      </c>
      <c r="N9" s="4">
        <f t="shared" si="0"/>
        <v>5</v>
      </c>
      <c r="O9" s="4">
        <f t="shared" si="0"/>
        <v>6</v>
      </c>
      <c r="P9" s="4">
        <f t="shared" si="0"/>
        <v>7</v>
      </c>
      <c r="Q9" s="4">
        <f t="shared" si="0"/>
        <v>8</v>
      </c>
      <c r="R9" s="4">
        <f t="shared" si="0"/>
        <v>9</v>
      </c>
      <c r="S9" s="4">
        <f t="shared" si="0"/>
        <v>10</v>
      </c>
      <c r="T9" s="4">
        <f t="shared" si="0"/>
        <v>11</v>
      </c>
      <c r="U9" s="4">
        <f t="shared" si="0"/>
        <v>12</v>
      </c>
      <c r="V9" s="4">
        <f t="shared" si="0"/>
        <v>13</v>
      </c>
      <c r="W9" s="4">
        <f t="shared" si="0"/>
        <v>14</v>
      </c>
      <c r="X9" s="4">
        <f t="shared" si="0"/>
        <v>15</v>
      </c>
      <c r="Y9" s="4">
        <f t="shared" si="0"/>
        <v>16</v>
      </c>
      <c r="Z9" s="4">
        <f t="shared" si="0"/>
        <v>17</v>
      </c>
      <c r="AA9" s="4">
        <f t="shared" si="0"/>
        <v>18</v>
      </c>
      <c r="AB9" s="4">
        <f t="shared" si="0"/>
        <v>19</v>
      </c>
      <c r="AC9" s="4">
        <f t="shared" si="0"/>
        <v>20</v>
      </c>
      <c r="AD9" s="4">
        <f t="shared" si="0"/>
        <v>21</v>
      </c>
      <c r="AE9" s="4">
        <f t="shared" si="0"/>
        <v>22</v>
      </c>
      <c r="AF9" s="4">
        <f t="shared" si="0"/>
        <v>23</v>
      </c>
      <c r="AG9" s="4">
        <f t="shared" si="0"/>
        <v>24</v>
      </c>
      <c r="AH9" s="4">
        <f t="shared" si="0"/>
        <v>25</v>
      </c>
      <c r="AI9" s="4">
        <f t="shared" si="0"/>
        <v>26</v>
      </c>
      <c r="AJ9" s="4">
        <f t="shared" si="0"/>
        <v>27</v>
      </c>
      <c r="AK9" s="4">
        <f t="shared" si="0"/>
        <v>28</v>
      </c>
      <c r="AL9" s="4">
        <f t="shared" si="0"/>
        <v>29</v>
      </c>
    </row>
    <row r="11" spans="1:38" x14ac:dyDescent="0.2">
      <c r="E11" s="4" t="s">
        <v>5</v>
      </c>
      <c r="G11" s="4" t="s">
        <v>0</v>
      </c>
      <c r="H11" s="4">
        <f xml:space="preserve"> SUM(J11:AL11)</f>
        <v>1</v>
      </c>
      <c r="J11" s="4">
        <f xml:space="preserve"> IF(J9 = 1, 1, 0)</f>
        <v>1</v>
      </c>
      <c r="K11" s="4">
        <f t="shared" ref="K11:AL11" si="1" xml:space="preserve"> IF(K9 = 1, 1, 0)</f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  <c r="AI11" s="4">
        <f t="shared" si="1"/>
        <v>0</v>
      </c>
      <c r="AJ11" s="4">
        <f t="shared" si="1"/>
        <v>0</v>
      </c>
      <c r="AK11" s="4">
        <f t="shared" si="1"/>
        <v>0</v>
      </c>
      <c r="AL11" s="4">
        <f t="shared" si="1"/>
        <v>0</v>
      </c>
    </row>
    <row r="13" spans="1:38" s="14" customFormat="1" x14ac:dyDescent="0.2">
      <c r="A13" s="10"/>
      <c r="B13" s="11"/>
      <c r="C13" s="12"/>
      <c r="D13" s="13"/>
      <c r="E13" s="32" t="str">
        <f xml:space="preserve"> Inp!E$8</f>
        <v>First date of time ruler (EoM)</v>
      </c>
      <c r="F13" s="32">
        <f xml:space="preserve"> Inp!F$8</f>
        <v>43921</v>
      </c>
      <c r="G13" s="32" t="str">
        <f xml:space="preserve"> Inp!G$8</f>
        <v>date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8" s="14" customFormat="1" x14ac:dyDescent="0.2">
      <c r="A14" s="10"/>
      <c r="B14" s="11"/>
      <c r="C14" s="12"/>
      <c r="D14" s="13"/>
      <c r="E14" s="88" t="str">
        <f xml:space="preserve"> Inp!E$12</f>
        <v>Length of monthly reporting</v>
      </c>
      <c r="F14" s="88">
        <f xml:space="preserve"> Inp!F$12</f>
        <v>2</v>
      </c>
      <c r="G14" s="88" t="str">
        <f xml:space="preserve"> Inp!G$12</f>
        <v>years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 s="60" customFormat="1" x14ac:dyDescent="0.2">
      <c r="A15" s="55"/>
      <c r="B15" s="56"/>
      <c r="C15" s="57"/>
      <c r="D15" s="58"/>
      <c r="E15" s="59" t="s">
        <v>20</v>
      </c>
      <c r="F15" s="61">
        <f xml:space="preserve"> EOMONTH(F13, F14 * 12)</f>
        <v>44651</v>
      </c>
      <c r="G15" s="59" t="s">
        <v>4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s="60" customFormat="1" x14ac:dyDescent="0.2">
      <c r="A16" s="55"/>
      <c r="B16" s="56"/>
      <c r="C16" s="57"/>
      <c r="D16" s="58"/>
      <c r="E16" s="59"/>
      <c r="F16" s="59"/>
      <c r="G16" s="59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s="14" customFormat="1" x14ac:dyDescent="0.2">
      <c r="A17" s="10"/>
      <c r="B17" s="11"/>
      <c r="C17" s="12"/>
      <c r="D17" s="13"/>
      <c r="E17" s="32" t="str">
        <f xml:space="preserve"> Inp!E$8</f>
        <v>First date of time ruler (EoM)</v>
      </c>
      <c r="F17" s="32">
        <f xml:space="preserve"> Inp!F$8</f>
        <v>43921</v>
      </c>
      <c r="G17" s="32" t="str">
        <f xml:space="preserve"> Inp!G$8</f>
        <v>date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s="14" customFormat="1" x14ac:dyDescent="0.2">
      <c r="A18" s="10"/>
      <c r="B18" s="11"/>
      <c r="C18" s="12"/>
      <c r="D18" s="13"/>
      <c r="E18" s="62" t="str">
        <f xml:space="preserve"> E$15</f>
        <v>Last date of monthly time ruler (EoM)</v>
      </c>
      <c r="F18" s="63">
        <f xml:space="preserve"> F$15</f>
        <v>44651</v>
      </c>
      <c r="G18" s="62" t="str">
        <f xml:space="preserve"> G$15</f>
        <v>date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 x14ac:dyDescent="0.2">
      <c r="E19" s="4" t="str">
        <f xml:space="preserve"> E$11</f>
        <v>First model column flag</v>
      </c>
      <c r="F19" s="4">
        <f t="shared" ref="F19:AL19" si="2" xml:space="preserve"> F$11</f>
        <v>0</v>
      </c>
      <c r="G19" s="4" t="str">
        <f t="shared" si="2"/>
        <v>flag</v>
      </c>
      <c r="H19" s="4">
        <f t="shared" si="2"/>
        <v>1</v>
      </c>
      <c r="I19" s="4">
        <f t="shared" si="2"/>
        <v>0</v>
      </c>
      <c r="J19" s="4">
        <f t="shared" si="2"/>
        <v>1</v>
      </c>
      <c r="K19" s="4">
        <f t="shared" si="2"/>
        <v>0</v>
      </c>
      <c r="L19" s="4">
        <f t="shared" si="2"/>
        <v>0</v>
      </c>
      <c r="M19" s="4">
        <f t="shared" si="2"/>
        <v>0</v>
      </c>
      <c r="N19" s="4">
        <f t="shared" si="2"/>
        <v>0</v>
      </c>
      <c r="O19" s="4">
        <f t="shared" si="2"/>
        <v>0</v>
      </c>
      <c r="P19" s="4">
        <f t="shared" si="2"/>
        <v>0</v>
      </c>
      <c r="Q19" s="4">
        <f t="shared" si="2"/>
        <v>0</v>
      </c>
      <c r="R19" s="4">
        <f t="shared" si="2"/>
        <v>0</v>
      </c>
      <c r="S19" s="4">
        <f t="shared" si="2"/>
        <v>0</v>
      </c>
      <c r="T19" s="4">
        <f t="shared" si="2"/>
        <v>0</v>
      </c>
      <c r="U19" s="4">
        <f t="shared" si="2"/>
        <v>0</v>
      </c>
      <c r="V19" s="4">
        <f t="shared" si="2"/>
        <v>0</v>
      </c>
      <c r="W19" s="4">
        <f t="shared" si="2"/>
        <v>0</v>
      </c>
      <c r="X19" s="4">
        <f t="shared" si="2"/>
        <v>0</v>
      </c>
      <c r="Y19" s="4">
        <f t="shared" si="2"/>
        <v>0</v>
      </c>
      <c r="Z19" s="4">
        <f t="shared" si="2"/>
        <v>0</v>
      </c>
      <c r="AA19" s="4">
        <f t="shared" si="2"/>
        <v>0</v>
      </c>
      <c r="AB19" s="4">
        <f t="shared" si="2"/>
        <v>0</v>
      </c>
      <c r="AC19" s="4">
        <f t="shared" si="2"/>
        <v>0</v>
      </c>
      <c r="AD19" s="4">
        <f t="shared" si="2"/>
        <v>0</v>
      </c>
      <c r="AE19" s="4">
        <f t="shared" si="2"/>
        <v>0</v>
      </c>
      <c r="AF19" s="4">
        <f t="shared" si="2"/>
        <v>0</v>
      </c>
      <c r="AG19" s="4">
        <f t="shared" si="2"/>
        <v>0</v>
      </c>
      <c r="AH19" s="4">
        <f t="shared" si="2"/>
        <v>0</v>
      </c>
      <c r="AI19" s="4">
        <f t="shared" si="2"/>
        <v>0</v>
      </c>
      <c r="AJ19" s="4">
        <f t="shared" si="2"/>
        <v>0</v>
      </c>
      <c r="AK19" s="4">
        <f t="shared" si="2"/>
        <v>0</v>
      </c>
      <c r="AL19" s="4">
        <f t="shared" si="2"/>
        <v>0</v>
      </c>
    </row>
    <row r="20" spans="1:38" s="52" customFormat="1" x14ac:dyDescent="0.2">
      <c r="A20" s="48"/>
      <c r="B20" s="49"/>
      <c r="C20" s="50"/>
      <c r="D20" s="51"/>
      <c r="E20" s="51" t="s">
        <v>6</v>
      </c>
      <c r="F20" s="51"/>
      <c r="G20" s="51" t="s">
        <v>4</v>
      </c>
      <c r="H20" s="51"/>
      <c r="I20" s="54"/>
      <c r="J20" s="51">
        <f t="shared" ref="J20:AL20" si="3" xml:space="preserve"> IF(J19 = 1, $F17, IF(EOMONTH(I20, 1) &lt;= $F18, EOMONTH(I20, 1), EOMONTH(I20, 12)))</f>
        <v>43921</v>
      </c>
      <c r="K20" s="51">
        <f t="shared" si="3"/>
        <v>43951</v>
      </c>
      <c r="L20" s="51">
        <f t="shared" si="3"/>
        <v>43982</v>
      </c>
      <c r="M20" s="51">
        <f t="shared" si="3"/>
        <v>44012</v>
      </c>
      <c r="N20" s="51">
        <f t="shared" si="3"/>
        <v>44043</v>
      </c>
      <c r="O20" s="51">
        <f t="shared" si="3"/>
        <v>44074</v>
      </c>
      <c r="P20" s="51">
        <f t="shared" si="3"/>
        <v>44104</v>
      </c>
      <c r="Q20" s="51">
        <f t="shared" si="3"/>
        <v>44135</v>
      </c>
      <c r="R20" s="51">
        <f t="shared" si="3"/>
        <v>44165</v>
      </c>
      <c r="S20" s="51">
        <f t="shared" si="3"/>
        <v>44196</v>
      </c>
      <c r="T20" s="51">
        <f t="shared" si="3"/>
        <v>44227</v>
      </c>
      <c r="U20" s="51">
        <f t="shared" si="3"/>
        <v>44255</v>
      </c>
      <c r="V20" s="51">
        <f t="shared" si="3"/>
        <v>44286</v>
      </c>
      <c r="W20" s="51">
        <f t="shared" si="3"/>
        <v>44316</v>
      </c>
      <c r="X20" s="51">
        <f t="shared" si="3"/>
        <v>44347</v>
      </c>
      <c r="Y20" s="51">
        <f t="shared" si="3"/>
        <v>44377</v>
      </c>
      <c r="Z20" s="51">
        <f t="shared" si="3"/>
        <v>44408</v>
      </c>
      <c r="AA20" s="51">
        <f t="shared" si="3"/>
        <v>44439</v>
      </c>
      <c r="AB20" s="51">
        <f t="shared" si="3"/>
        <v>44469</v>
      </c>
      <c r="AC20" s="51">
        <f t="shared" si="3"/>
        <v>44500</v>
      </c>
      <c r="AD20" s="51">
        <f t="shared" si="3"/>
        <v>44530</v>
      </c>
      <c r="AE20" s="51">
        <f t="shared" si="3"/>
        <v>44561</v>
      </c>
      <c r="AF20" s="51">
        <f t="shared" si="3"/>
        <v>44592</v>
      </c>
      <c r="AG20" s="51">
        <f t="shared" si="3"/>
        <v>44620</v>
      </c>
      <c r="AH20" s="51">
        <f t="shared" si="3"/>
        <v>44651</v>
      </c>
      <c r="AI20" s="51">
        <f t="shared" si="3"/>
        <v>45016</v>
      </c>
      <c r="AJ20" s="51">
        <f t="shared" si="3"/>
        <v>45382</v>
      </c>
      <c r="AK20" s="51">
        <f t="shared" si="3"/>
        <v>45747</v>
      </c>
      <c r="AL20" s="51">
        <f t="shared" si="3"/>
        <v>46112</v>
      </c>
    </row>
    <row r="22" spans="1:38" x14ac:dyDescent="0.2">
      <c r="E22" s="64" t="str">
        <f t="shared" ref="E22:AL22" si="4" xml:space="preserve"> E$20</f>
        <v>Model period ending</v>
      </c>
      <c r="F22" s="64">
        <f t="shared" si="4"/>
        <v>0</v>
      </c>
      <c r="G22" s="64" t="str">
        <f t="shared" si="4"/>
        <v>date</v>
      </c>
      <c r="H22" s="64">
        <f t="shared" si="4"/>
        <v>0</v>
      </c>
      <c r="I22" s="100">
        <f t="shared" si="4"/>
        <v>0</v>
      </c>
      <c r="J22" s="64">
        <f t="shared" si="4"/>
        <v>43921</v>
      </c>
      <c r="K22" s="64">
        <f t="shared" si="4"/>
        <v>43951</v>
      </c>
      <c r="L22" s="64">
        <f t="shared" si="4"/>
        <v>43982</v>
      </c>
      <c r="M22" s="64">
        <f t="shared" si="4"/>
        <v>44012</v>
      </c>
      <c r="N22" s="64">
        <f t="shared" si="4"/>
        <v>44043</v>
      </c>
      <c r="O22" s="64">
        <f t="shared" si="4"/>
        <v>44074</v>
      </c>
      <c r="P22" s="64">
        <f t="shared" si="4"/>
        <v>44104</v>
      </c>
      <c r="Q22" s="64">
        <f t="shared" si="4"/>
        <v>44135</v>
      </c>
      <c r="R22" s="64">
        <f t="shared" si="4"/>
        <v>44165</v>
      </c>
      <c r="S22" s="64">
        <f t="shared" si="4"/>
        <v>44196</v>
      </c>
      <c r="T22" s="64">
        <f t="shared" si="4"/>
        <v>44227</v>
      </c>
      <c r="U22" s="64">
        <f t="shared" si="4"/>
        <v>44255</v>
      </c>
      <c r="V22" s="64">
        <f t="shared" si="4"/>
        <v>44286</v>
      </c>
      <c r="W22" s="64">
        <f t="shared" si="4"/>
        <v>44316</v>
      </c>
      <c r="X22" s="64">
        <f t="shared" si="4"/>
        <v>44347</v>
      </c>
      <c r="Y22" s="64">
        <f t="shared" si="4"/>
        <v>44377</v>
      </c>
      <c r="Z22" s="64">
        <f t="shared" si="4"/>
        <v>44408</v>
      </c>
      <c r="AA22" s="64">
        <f t="shared" si="4"/>
        <v>44439</v>
      </c>
      <c r="AB22" s="64">
        <f t="shared" si="4"/>
        <v>44469</v>
      </c>
      <c r="AC22" s="64">
        <f t="shared" si="4"/>
        <v>44500</v>
      </c>
      <c r="AD22" s="64">
        <f t="shared" si="4"/>
        <v>44530</v>
      </c>
      <c r="AE22" s="64">
        <f t="shared" si="4"/>
        <v>44561</v>
      </c>
      <c r="AF22" s="64">
        <f t="shared" si="4"/>
        <v>44592</v>
      </c>
      <c r="AG22" s="64">
        <f t="shared" si="4"/>
        <v>44620</v>
      </c>
      <c r="AH22" s="64">
        <f t="shared" si="4"/>
        <v>44651</v>
      </c>
      <c r="AI22" s="64">
        <f t="shared" si="4"/>
        <v>45016</v>
      </c>
      <c r="AJ22" s="64">
        <f t="shared" si="4"/>
        <v>45382</v>
      </c>
      <c r="AK22" s="64">
        <f t="shared" si="4"/>
        <v>45747</v>
      </c>
      <c r="AL22" s="64">
        <f t="shared" si="4"/>
        <v>46112</v>
      </c>
    </row>
    <row r="23" spans="1:38" x14ac:dyDescent="0.2">
      <c r="E23" s="4" t="str">
        <f xml:space="preserve"> E$11</f>
        <v>First model column flag</v>
      </c>
      <c r="F23" s="4">
        <f t="shared" ref="F23:AL23" si="5" xml:space="preserve"> F$11</f>
        <v>0</v>
      </c>
      <c r="G23" s="4" t="str">
        <f t="shared" si="5"/>
        <v>flag</v>
      </c>
      <c r="H23" s="4">
        <f t="shared" si="5"/>
        <v>1</v>
      </c>
      <c r="I23" s="4">
        <f t="shared" si="5"/>
        <v>0</v>
      </c>
      <c r="J23" s="4">
        <f t="shared" si="5"/>
        <v>1</v>
      </c>
      <c r="K23" s="4">
        <f t="shared" si="5"/>
        <v>0</v>
      </c>
      <c r="L23" s="4">
        <f t="shared" si="5"/>
        <v>0</v>
      </c>
      <c r="M23" s="4">
        <f t="shared" si="5"/>
        <v>0</v>
      </c>
      <c r="N23" s="4">
        <f t="shared" si="5"/>
        <v>0</v>
      </c>
      <c r="O23" s="4">
        <f t="shared" si="5"/>
        <v>0</v>
      </c>
      <c r="P23" s="4">
        <f t="shared" si="5"/>
        <v>0</v>
      </c>
      <c r="Q23" s="4">
        <f t="shared" si="5"/>
        <v>0</v>
      </c>
      <c r="R23" s="4">
        <f t="shared" si="5"/>
        <v>0</v>
      </c>
      <c r="S23" s="4">
        <f t="shared" si="5"/>
        <v>0</v>
      </c>
      <c r="T23" s="4">
        <f t="shared" si="5"/>
        <v>0</v>
      </c>
      <c r="U23" s="4">
        <f t="shared" si="5"/>
        <v>0</v>
      </c>
      <c r="V23" s="4">
        <f t="shared" si="5"/>
        <v>0</v>
      </c>
      <c r="W23" s="4">
        <f t="shared" si="5"/>
        <v>0</v>
      </c>
      <c r="X23" s="4">
        <f t="shared" si="5"/>
        <v>0</v>
      </c>
      <c r="Y23" s="4">
        <f t="shared" si="5"/>
        <v>0</v>
      </c>
      <c r="Z23" s="4">
        <f t="shared" si="5"/>
        <v>0</v>
      </c>
      <c r="AA23" s="4">
        <f t="shared" si="5"/>
        <v>0</v>
      </c>
      <c r="AB23" s="4">
        <f t="shared" si="5"/>
        <v>0</v>
      </c>
      <c r="AC23" s="4">
        <f t="shared" si="5"/>
        <v>0</v>
      </c>
      <c r="AD23" s="4">
        <f t="shared" si="5"/>
        <v>0</v>
      </c>
      <c r="AE23" s="4">
        <f t="shared" si="5"/>
        <v>0</v>
      </c>
      <c r="AF23" s="4">
        <f t="shared" si="5"/>
        <v>0</v>
      </c>
      <c r="AG23" s="4">
        <f t="shared" si="5"/>
        <v>0</v>
      </c>
      <c r="AH23" s="4">
        <f t="shared" si="5"/>
        <v>0</v>
      </c>
      <c r="AI23" s="4">
        <f t="shared" si="5"/>
        <v>0</v>
      </c>
      <c r="AJ23" s="4">
        <f t="shared" si="5"/>
        <v>0</v>
      </c>
      <c r="AK23" s="4">
        <f t="shared" si="5"/>
        <v>0</v>
      </c>
      <c r="AL23" s="4">
        <f t="shared" si="5"/>
        <v>0</v>
      </c>
    </row>
    <row r="24" spans="1:38" x14ac:dyDescent="0.2">
      <c r="E24" s="4" t="s">
        <v>21</v>
      </c>
      <c r="G24" s="4" t="s">
        <v>4</v>
      </c>
      <c r="J24" s="18">
        <f t="shared" ref="J24:AL24" si="6" xml:space="preserve"> IF(J23 = 1, EOMONTH(J22, -1) + 1, I22 + 1)</f>
        <v>43891</v>
      </c>
      <c r="K24" s="18">
        <f t="shared" si="6"/>
        <v>43922</v>
      </c>
      <c r="L24" s="18">
        <f t="shared" si="6"/>
        <v>43952</v>
      </c>
      <c r="M24" s="18">
        <f t="shared" si="6"/>
        <v>43983</v>
      </c>
      <c r="N24" s="18">
        <f t="shared" si="6"/>
        <v>44013</v>
      </c>
      <c r="O24" s="18">
        <f t="shared" si="6"/>
        <v>44044</v>
      </c>
      <c r="P24" s="18">
        <f t="shared" si="6"/>
        <v>44075</v>
      </c>
      <c r="Q24" s="18">
        <f t="shared" si="6"/>
        <v>44105</v>
      </c>
      <c r="R24" s="18">
        <f t="shared" si="6"/>
        <v>44136</v>
      </c>
      <c r="S24" s="18">
        <f t="shared" si="6"/>
        <v>44166</v>
      </c>
      <c r="T24" s="18">
        <f t="shared" si="6"/>
        <v>44197</v>
      </c>
      <c r="U24" s="18">
        <f t="shared" si="6"/>
        <v>44228</v>
      </c>
      <c r="V24" s="18">
        <f t="shared" si="6"/>
        <v>44256</v>
      </c>
      <c r="W24" s="18">
        <f t="shared" si="6"/>
        <v>44287</v>
      </c>
      <c r="X24" s="18">
        <f t="shared" si="6"/>
        <v>44317</v>
      </c>
      <c r="Y24" s="18">
        <f t="shared" si="6"/>
        <v>44348</v>
      </c>
      <c r="Z24" s="18">
        <f t="shared" si="6"/>
        <v>44378</v>
      </c>
      <c r="AA24" s="18">
        <f t="shared" si="6"/>
        <v>44409</v>
      </c>
      <c r="AB24" s="18">
        <f t="shared" si="6"/>
        <v>44440</v>
      </c>
      <c r="AC24" s="18">
        <f t="shared" si="6"/>
        <v>44470</v>
      </c>
      <c r="AD24" s="18">
        <f t="shared" si="6"/>
        <v>44501</v>
      </c>
      <c r="AE24" s="18">
        <f t="shared" si="6"/>
        <v>44531</v>
      </c>
      <c r="AF24" s="18">
        <f t="shared" si="6"/>
        <v>44562</v>
      </c>
      <c r="AG24" s="18">
        <f t="shared" si="6"/>
        <v>44593</v>
      </c>
      <c r="AH24" s="18">
        <f t="shared" si="6"/>
        <v>44621</v>
      </c>
      <c r="AI24" s="18">
        <f t="shared" si="6"/>
        <v>44652</v>
      </c>
      <c r="AJ24" s="18">
        <f t="shared" si="6"/>
        <v>45017</v>
      </c>
      <c r="AK24" s="18">
        <f t="shared" si="6"/>
        <v>45383</v>
      </c>
      <c r="AL24" s="18">
        <f t="shared" si="6"/>
        <v>45748</v>
      </c>
    </row>
    <row r="26" spans="1:38" x14ac:dyDescent="0.2">
      <c r="B26" s="1" t="s">
        <v>24</v>
      </c>
    </row>
    <row r="27" spans="1:38" x14ac:dyDescent="0.2">
      <c r="E27" s="32" t="str">
        <f xml:space="preserve"> Inp!E$8</f>
        <v>First date of time ruler (EoM)</v>
      </c>
      <c r="F27" s="32">
        <f xml:space="preserve"> Inp!F$8</f>
        <v>43921</v>
      </c>
      <c r="G27" s="32" t="str">
        <f xml:space="preserve"> Inp!G$8</f>
        <v>date</v>
      </c>
    </row>
    <row r="28" spans="1:38" x14ac:dyDescent="0.2">
      <c r="E28" s="89" t="str">
        <f xml:space="preserve"> Inp!E$13</f>
        <v>Length of total forecast</v>
      </c>
      <c r="F28" s="89">
        <f xml:space="preserve"> Inp!F$13</f>
        <v>5</v>
      </c>
      <c r="G28" s="89" t="str">
        <f xml:space="preserve"> Inp!G$13</f>
        <v>years</v>
      </c>
    </row>
    <row r="29" spans="1:38" x14ac:dyDescent="0.2">
      <c r="E29" s="59" t="s">
        <v>22</v>
      </c>
      <c r="F29" s="61">
        <f xml:space="preserve"> EOMONTH(F27, F28 * 12)</f>
        <v>45747</v>
      </c>
      <c r="G29" s="59" t="s">
        <v>4</v>
      </c>
    </row>
    <row r="30" spans="1:38" x14ac:dyDescent="0.2">
      <c r="E30" s="61"/>
      <c r="F30" s="61"/>
      <c r="G30" s="61"/>
    </row>
    <row r="31" spans="1:38" x14ac:dyDescent="0.2">
      <c r="E31" s="32" t="str">
        <f xml:space="preserve"> Inp!E$8</f>
        <v>First date of time ruler (EoM)</v>
      </c>
      <c r="F31" s="32">
        <f xml:space="preserve"> Inp!F$8</f>
        <v>43921</v>
      </c>
      <c r="G31" s="32" t="str">
        <f xml:space="preserve"> Inp!G$8</f>
        <v>date</v>
      </c>
    </row>
    <row r="32" spans="1:38" x14ac:dyDescent="0.2">
      <c r="E32" s="62" t="str">
        <f xml:space="preserve"> E$29</f>
        <v>Last date of forecast (EoM)</v>
      </c>
      <c r="F32" s="63">
        <f xml:space="preserve"> F$29</f>
        <v>45747</v>
      </c>
      <c r="G32" s="62" t="str">
        <f xml:space="preserve"> G$29</f>
        <v>date</v>
      </c>
    </row>
    <row r="33" spans="1:38" s="19" customFormat="1" x14ac:dyDescent="0.2">
      <c r="A33" s="15"/>
      <c r="B33" s="16"/>
      <c r="C33" s="17"/>
      <c r="D33" s="18"/>
      <c r="E33" s="18" t="str">
        <f t="shared" ref="E33:AL33" si="7" xml:space="preserve"> E$24</f>
        <v>Model period beginning</v>
      </c>
      <c r="F33" s="18">
        <f t="shared" si="7"/>
        <v>0</v>
      </c>
      <c r="G33" s="18" t="str">
        <f t="shared" si="7"/>
        <v>date</v>
      </c>
      <c r="H33" s="18">
        <f t="shared" si="7"/>
        <v>0</v>
      </c>
      <c r="I33" s="18">
        <f t="shared" si="7"/>
        <v>0</v>
      </c>
      <c r="J33" s="18">
        <f t="shared" si="7"/>
        <v>43891</v>
      </c>
      <c r="K33" s="18">
        <f t="shared" si="7"/>
        <v>43922</v>
      </c>
      <c r="L33" s="18">
        <f t="shared" si="7"/>
        <v>43952</v>
      </c>
      <c r="M33" s="18">
        <f t="shared" si="7"/>
        <v>43983</v>
      </c>
      <c r="N33" s="18">
        <f t="shared" si="7"/>
        <v>44013</v>
      </c>
      <c r="O33" s="18">
        <f t="shared" si="7"/>
        <v>44044</v>
      </c>
      <c r="P33" s="18">
        <f t="shared" si="7"/>
        <v>44075</v>
      </c>
      <c r="Q33" s="18">
        <f t="shared" si="7"/>
        <v>44105</v>
      </c>
      <c r="R33" s="18">
        <f t="shared" si="7"/>
        <v>44136</v>
      </c>
      <c r="S33" s="18">
        <f t="shared" si="7"/>
        <v>44166</v>
      </c>
      <c r="T33" s="18">
        <f t="shared" si="7"/>
        <v>44197</v>
      </c>
      <c r="U33" s="18">
        <f t="shared" si="7"/>
        <v>44228</v>
      </c>
      <c r="V33" s="18">
        <f t="shared" si="7"/>
        <v>44256</v>
      </c>
      <c r="W33" s="18">
        <f t="shared" si="7"/>
        <v>44287</v>
      </c>
      <c r="X33" s="18">
        <f t="shared" si="7"/>
        <v>44317</v>
      </c>
      <c r="Y33" s="18">
        <f t="shared" si="7"/>
        <v>44348</v>
      </c>
      <c r="Z33" s="18">
        <f t="shared" si="7"/>
        <v>44378</v>
      </c>
      <c r="AA33" s="18">
        <f t="shared" si="7"/>
        <v>44409</v>
      </c>
      <c r="AB33" s="18">
        <f t="shared" si="7"/>
        <v>44440</v>
      </c>
      <c r="AC33" s="18">
        <f t="shared" si="7"/>
        <v>44470</v>
      </c>
      <c r="AD33" s="18">
        <f t="shared" si="7"/>
        <v>44501</v>
      </c>
      <c r="AE33" s="18">
        <f t="shared" si="7"/>
        <v>44531</v>
      </c>
      <c r="AF33" s="18">
        <f t="shared" si="7"/>
        <v>44562</v>
      </c>
      <c r="AG33" s="18">
        <f t="shared" si="7"/>
        <v>44593</v>
      </c>
      <c r="AH33" s="18">
        <f t="shared" si="7"/>
        <v>44621</v>
      </c>
      <c r="AI33" s="18">
        <f t="shared" si="7"/>
        <v>44652</v>
      </c>
      <c r="AJ33" s="18">
        <f t="shared" si="7"/>
        <v>45017</v>
      </c>
      <c r="AK33" s="18">
        <f t="shared" si="7"/>
        <v>45383</v>
      </c>
      <c r="AL33" s="18">
        <f t="shared" si="7"/>
        <v>45748</v>
      </c>
    </row>
    <row r="34" spans="1:38" s="19" customFormat="1" x14ac:dyDescent="0.2">
      <c r="A34" s="15"/>
      <c r="B34" s="16"/>
      <c r="C34" s="17"/>
      <c r="D34" s="18"/>
      <c r="E34" s="18" t="str">
        <f t="shared" ref="E34:AL34" si="8" xml:space="preserve"> E$20</f>
        <v>Model period ending</v>
      </c>
      <c r="F34" s="18">
        <f t="shared" si="8"/>
        <v>0</v>
      </c>
      <c r="G34" s="18" t="str">
        <f t="shared" si="8"/>
        <v>date</v>
      </c>
      <c r="H34" s="18">
        <f t="shared" si="8"/>
        <v>0</v>
      </c>
      <c r="I34" s="18">
        <f t="shared" si="8"/>
        <v>0</v>
      </c>
      <c r="J34" s="18">
        <f t="shared" si="8"/>
        <v>43921</v>
      </c>
      <c r="K34" s="18">
        <f t="shared" si="8"/>
        <v>43951</v>
      </c>
      <c r="L34" s="18">
        <f t="shared" si="8"/>
        <v>43982</v>
      </c>
      <c r="M34" s="18">
        <f t="shared" si="8"/>
        <v>44012</v>
      </c>
      <c r="N34" s="18">
        <f t="shared" si="8"/>
        <v>44043</v>
      </c>
      <c r="O34" s="18">
        <f t="shared" si="8"/>
        <v>44074</v>
      </c>
      <c r="P34" s="18">
        <f t="shared" si="8"/>
        <v>44104</v>
      </c>
      <c r="Q34" s="18">
        <f t="shared" si="8"/>
        <v>44135</v>
      </c>
      <c r="R34" s="18">
        <f t="shared" si="8"/>
        <v>44165</v>
      </c>
      <c r="S34" s="18">
        <f t="shared" si="8"/>
        <v>44196</v>
      </c>
      <c r="T34" s="18">
        <f t="shared" si="8"/>
        <v>44227</v>
      </c>
      <c r="U34" s="18">
        <f t="shared" si="8"/>
        <v>44255</v>
      </c>
      <c r="V34" s="18">
        <f t="shared" si="8"/>
        <v>44286</v>
      </c>
      <c r="W34" s="18">
        <f t="shared" si="8"/>
        <v>44316</v>
      </c>
      <c r="X34" s="18">
        <f t="shared" si="8"/>
        <v>44347</v>
      </c>
      <c r="Y34" s="18">
        <f t="shared" si="8"/>
        <v>44377</v>
      </c>
      <c r="Z34" s="18">
        <f t="shared" si="8"/>
        <v>44408</v>
      </c>
      <c r="AA34" s="18">
        <f t="shared" si="8"/>
        <v>44439</v>
      </c>
      <c r="AB34" s="18">
        <f t="shared" si="8"/>
        <v>44469</v>
      </c>
      <c r="AC34" s="18">
        <f t="shared" si="8"/>
        <v>44500</v>
      </c>
      <c r="AD34" s="18">
        <f t="shared" si="8"/>
        <v>44530</v>
      </c>
      <c r="AE34" s="18">
        <f t="shared" si="8"/>
        <v>44561</v>
      </c>
      <c r="AF34" s="18">
        <f t="shared" si="8"/>
        <v>44592</v>
      </c>
      <c r="AG34" s="18">
        <f t="shared" si="8"/>
        <v>44620</v>
      </c>
      <c r="AH34" s="18">
        <f t="shared" si="8"/>
        <v>44651</v>
      </c>
      <c r="AI34" s="18">
        <f t="shared" si="8"/>
        <v>45016</v>
      </c>
      <c r="AJ34" s="18">
        <f t="shared" si="8"/>
        <v>45382</v>
      </c>
      <c r="AK34" s="18">
        <f t="shared" si="8"/>
        <v>45747</v>
      </c>
      <c r="AL34" s="18">
        <f t="shared" si="8"/>
        <v>46112</v>
      </c>
    </row>
    <row r="35" spans="1:38" x14ac:dyDescent="0.2">
      <c r="E35" s="72" t="s">
        <v>12</v>
      </c>
      <c r="F35" s="73"/>
      <c r="G35" s="72" t="s">
        <v>0</v>
      </c>
      <c r="H35" s="41">
        <f xml:space="preserve"> SUM(J35:AL35)</f>
        <v>27</v>
      </c>
      <c r="I35" s="41"/>
      <c r="J35" s="41">
        <f t="shared" ref="J35:AL35" si="9" xml:space="preserve"> IF(AND(J33 &gt;= $F31, J34 &lt;= $F32), 1, 0)</f>
        <v>0</v>
      </c>
      <c r="K35" s="41">
        <f t="shared" si="9"/>
        <v>1</v>
      </c>
      <c r="L35" s="41">
        <f t="shared" si="9"/>
        <v>1</v>
      </c>
      <c r="M35" s="41">
        <f t="shared" si="9"/>
        <v>1</v>
      </c>
      <c r="N35" s="41">
        <f t="shared" si="9"/>
        <v>1</v>
      </c>
      <c r="O35" s="41">
        <f t="shared" si="9"/>
        <v>1</v>
      </c>
      <c r="P35" s="41">
        <f t="shared" si="9"/>
        <v>1</v>
      </c>
      <c r="Q35" s="41">
        <f t="shared" si="9"/>
        <v>1</v>
      </c>
      <c r="R35" s="41">
        <f t="shared" si="9"/>
        <v>1</v>
      </c>
      <c r="S35" s="41">
        <f t="shared" si="9"/>
        <v>1</v>
      </c>
      <c r="T35" s="41">
        <f t="shared" si="9"/>
        <v>1</v>
      </c>
      <c r="U35" s="41">
        <f t="shared" si="9"/>
        <v>1</v>
      </c>
      <c r="V35" s="41">
        <f t="shared" si="9"/>
        <v>1</v>
      </c>
      <c r="W35" s="41">
        <f t="shared" si="9"/>
        <v>1</v>
      </c>
      <c r="X35" s="41">
        <f t="shared" si="9"/>
        <v>1</v>
      </c>
      <c r="Y35" s="41">
        <f t="shared" si="9"/>
        <v>1</v>
      </c>
      <c r="Z35" s="41">
        <f t="shared" si="9"/>
        <v>1</v>
      </c>
      <c r="AA35" s="41">
        <f t="shared" si="9"/>
        <v>1</v>
      </c>
      <c r="AB35" s="41">
        <f t="shared" si="9"/>
        <v>1</v>
      </c>
      <c r="AC35" s="41">
        <f t="shared" si="9"/>
        <v>1</v>
      </c>
      <c r="AD35" s="41">
        <f t="shared" si="9"/>
        <v>1</v>
      </c>
      <c r="AE35" s="41">
        <f t="shared" si="9"/>
        <v>1</v>
      </c>
      <c r="AF35" s="41">
        <f t="shared" si="9"/>
        <v>1</v>
      </c>
      <c r="AG35" s="41">
        <f t="shared" si="9"/>
        <v>1</v>
      </c>
      <c r="AH35" s="41">
        <f t="shared" si="9"/>
        <v>1</v>
      </c>
      <c r="AI35" s="41">
        <f t="shared" si="9"/>
        <v>1</v>
      </c>
      <c r="AJ35" s="41">
        <f t="shared" si="9"/>
        <v>1</v>
      </c>
      <c r="AK35" s="41">
        <f t="shared" si="9"/>
        <v>1</v>
      </c>
      <c r="AL35" s="41">
        <f t="shared" si="9"/>
        <v>0</v>
      </c>
    </row>
    <row r="37" spans="1:38" x14ac:dyDescent="0.2">
      <c r="E37" s="24" t="str">
        <f xml:space="preserve"> E$15</f>
        <v>Last date of monthly time ruler (EoM)</v>
      </c>
      <c r="F37" s="30">
        <f xml:space="preserve"> F$15</f>
        <v>44651</v>
      </c>
      <c r="G37" s="24" t="str">
        <f xml:space="preserve"> G$15</f>
        <v>date</v>
      </c>
    </row>
    <row r="38" spans="1:38" x14ac:dyDescent="0.2">
      <c r="E38" s="64" t="str">
        <f t="shared" ref="E38:AL38" si="10" xml:space="preserve"> E$20</f>
        <v>Model period ending</v>
      </c>
      <c r="F38" s="64">
        <f t="shared" si="10"/>
        <v>0</v>
      </c>
      <c r="G38" s="64" t="str">
        <f t="shared" si="10"/>
        <v>date</v>
      </c>
      <c r="H38" s="64">
        <f t="shared" si="10"/>
        <v>0</v>
      </c>
      <c r="I38" s="64">
        <f t="shared" si="10"/>
        <v>0</v>
      </c>
      <c r="J38" s="64">
        <f t="shared" si="10"/>
        <v>43921</v>
      </c>
      <c r="K38" s="64">
        <f t="shared" si="10"/>
        <v>43951</v>
      </c>
      <c r="L38" s="64">
        <f t="shared" si="10"/>
        <v>43982</v>
      </c>
      <c r="M38" s="64">
        <f t="shared" si="10"/>
        <v>44012</v>
      </c>
      <c r="N38" s="64">
        <f t="shared" si="10"/>
        <v>44043</v>
      </c>
      <c r="O38" s="64">
        <f t="shared" si="10"/>
        <v>44074</v>
      </c>
      <c r="P38" s="64">
        <f t="shared" si="10"/>
        <v>44104</v>
      </c>
      <c r="Q38" s="64">
        <f t="shared" si="10"/>
        <v>44135</v>
      </c>
      <c r="R38" s="64">
        <f t="shared" si="10"/>
        <v>44165</v>
      </c>
      <c r="S38" s="64">
        <f t="shared" si="10"/>
        <v>44196</v>
      </c>
      <c r="T38" s="64">
        <f t="shared" si="10"/>
        <v>44227</v>
      </c>
      <c r="U38" s="64">
        <f t="shared" si="10"/>
        <v>44255</v>
      </c>
      <c r="V38" s="64">
        <f t="shared" si="10"/>
        <v>44286</v>
      </c>
      <c r="W38" s="64">
        <f t="shared" si="10"/>
        <v>44316</v>
      </c>
      <c r="X38" s="64">
        <f t="shared" si="10"/>
        <v>44347</v>
      </c>
      <c r="Y38" s="64">
        <f t="shared" si="10"/>
        <v>44377</v>
      </c>
      <c r="Z38" s="64">
        <f t="shared" si="10"/>
        <v>44408</v>
      </c>
      <c r="AA38" s="64">
        <f t="shared" si="10"/>
        <v>44439</v>
      </c>
      <c r="AB38" s="64">
        <f t="shared" si="10"/>
        <v>44469</v>
      </c>
      <c r="AC38" s="64">
        <f t="shared" si="10"/>
        <v>44500</v>
      </c>
      <c r="AD38" s="64">
        <f t="shared" si="10"/>
        <v>44530</v>
      </c>
      <c r="AE38" s="64">
        <f t="shared" si="10"/>
        <v>44561</v>
      </c>
      <c r="AF38" s="64">
        <f t="shared" si="10"/>
        <v>44592</v>
      </c>
      <c r="AG38" s="64">
        <f t="shared" si="10"/>
        <v>44620</v>
      </c>
      <c r="AH38" s="64">
        <f t="shared" si="10"/>
        <v>44651</v>
      </c>
      <c r="AI38" s="64">
        <f t="shared" si="10"/>
        <v>45016</v>
      </c>
      <c r="AJ38" s="64">
        <f t="shared" si="10"/>
        <v>45382</v>
      </c>
      <c r="AK38" s="64">
        <f t="shared" si="10"/>
        <v>45747</v>
      </c>
      <c r="AL38" s="64">
        <f t="shared" si="10"/>
        <v>46112</v>
      </c>
    </row>
    <row r="39" spans="1:38" s="78" customFormat="1" x14ac:dyDescent="0.2">
      <c r="A39" s="74"/>
      <c r="B39" s="75"/>
      <c r="C39" s="76"/>
      <c r="D39" s="77"/>
      <c r="E39" s="102" t="s">
        <v>26</v>
      </c>
      <c r="F39" s="102"/>
      <c r="G39" s="102" t="s">
        <v>27</v>
      </c>
      <c r="H39" s="102"/>
      <c r="I39" s="102"/>
      <c r="J39" s="102">
        <f t="shared" ref="J39:AL39" si="11" xml:space="preserve"> IF(J38 &lt;= $F37, 1, 12)</f>
        <v>1</v>
      </c>
      <c r="K39" s="102">
        <f t="shared" si="11"/>
        <v>1</v>
      </c>
      <c r="L39" s="102">
        <f t="shared" si="11"/>
        <v>1</v>
      </c>
      <c r="M39" s="102">
        <f t="shared" si="11"/>
        <v>1</v>
      </c>
      <c r="N39" s="102">
        <f t="shared" si="11"/>
        <v>1</v>
      </c>
      <c r="O39" s="102">
        <f t="shared" si="11"/>
        <v>1</v>
      </c>
      <c r="P39" s="102">
        <f t="shared" si="11"/>
        <v>1</v>
      </c>
      <c r="Q39" s="102">
        <f t="shared" si="11"/>
        <v>1</v>
      </c>
      <c r="R39" s="102">
        <f t="shared" si="11"/>
        <v>1</v>
      </c>
      <c r="S39" s="102">
        <f t="shared" si="11"/>
        <v>1</v>
      </c>
      <c r="T39" s="102">
        <f t="shared" si="11"/>
        <v>1</v>
      </c>
      <c r="U39" s="102">
        <f t="shared" si="11"/>
        <v>1</v>
      </c>
      <c r="V39" s="102">
        <f t="shared" si="11"/>
        <v>1</v>
      </c>
      <c r="W39" s="102">
        <f t="shared" si="11"/>
        <v>1</v>
      </c>
      <c r="X39" s="102">
        <f t="shared" si="11"/>
        <v>1</v>
      </c>
      <c r="Y39" s="102">
        <f t="shared" si="11"/>
        <v>1</v>
      </c>
      <c r="Z39" s="102">
        <f t="shared" si="11"/>
        <v>1</v>
      </c>
      <c r="AA39" s="102">
        <f t="shared" si="11"/>
        <v>1</v>
      </c>
      <c r="AB39" s="102">
        <f t="shared" si="11"/>
        <v>1</v>
      </c>
      <c r="AC39" s="102">
        <f t="shared" si="11"/>
        <v>1</v>
      </c>
      <c r="AD39" s="102">
        <f t="shared" si="11"/>
        <v>1</v>
      </c>
      <c r="AE39" s="102">
        <f t="shared" si="11"/>
        <v>1</v>
      </c>
      <c r="AF39" s="102">
        <f t="shared" si="11"/>
        <v>1</v>
      </c>
      <c r="AG39" s="102">
        <f t="shared" si="11"/>
        <v>1</v>
      </c>
      <c r="AH39" s="102">
        <f t="shared" si="11"/>
        <v>1</v>
      </c>
      <c r="AI39" s="102">
        <f t="shared" si="11"/>
        <v>12</v>
      </c>
      <c r="AJ39" s="102">
        <f t="shared" si="11"/>
        <v>12</v>
      </c>
      <c r="AK39" s="102">
        <f t="shared" si="11"/>
        <v>12</v>
      </c>
      <c r="AL39" s="102">
        <f t="shared" si="11"/>
        <v>12</v>
      </c>
    </row>
    <row r="41" spans="1:38" x14ac:dyDescent="0.2">
      <c r="E41" s="24" t="str">
        <f t="shared" ref="E41:AL41" si="12" xml:space="preserve"> E$35</f>
        <v>Forecast period flag</v>
      </c>
      <c r="F41" s="24">
        <f t="shared" si="12"/>
        <v>0</v>
      </c>
      <c r="G41" s="24" t="str">
        <f t="shared" si="12"/>
        <v>flag</v>
      </c>
      <c r="H41" s="24">
        <f t="shared" si="12"/>
        <v>27</v>
      </c>
      <c r="I41" s="24">
        <f t="shared" si="12"/>
        <v>0</v>
      </c>
      <c r="J41" s="24">
        <f t="shared" si="12"/>
        <v>0</v>
      </c>
      <c r="K41" s="24">
        <f t="shared" si="12"/>
        <v>1</v>
      </c>
      <c r="L41" s="24">
        <f t="shared" si="12"/>
        <v>1</v>
      </c>
      <c r="M41" s="24">
        <f t="shared" si="12"/>
        <v>1</v>
      </c>
      <c r="N41" s="24">
        <f t="shared" si="12"/>
        <v>1</v>
      </c>
      <c r="O41" s="24">
        <f t="shared" si="12"/>
        <v>1</v>
      </c>
      <c r="P41" s="24">
        <f t="shared" si="12"/>
        <v>1</v>
      </c>
      <c r="Q41" s="24">
        <f t="shared" si="12"/>
        <v>1</v>
      </c>
      <c r="R41" s="24">
        <f t="shared" si="12"/>
        <v>1</v>
      </c>
      <c r="S41" s="24">
        <f t="shared" si="12"/>
        <v>1</v>
      </c>
      <c r="T41" s="24">
        <f t="shared" si="12"/>
        <v>1</v>
      </c>
      <c r="U41" s="24">
        <f t="shared" si="12"/>
        <v>1</v>
      </c>
      <c r="V41" s="24">
        <f t="shared" si="12"/>
        <v>1</v>
      </c>
      <c r="W41" s="24">
        <f t="shared" si="12"/>
        <v>1</v>
      </c>
      <c r="X41" s="24">
        <f t="shared" si="12"/>
        <v>1</v>
      </c>
      <c r="Y41" s="24">
        <f t="shared" si="12"/>
        <v>1</v>
      </c>
      <c r="Z41" s="24">
        <f t="shared" si="12"/>
        <v>1</v>
      </c>
      <c r="AA41" s="24">
        <f t="shared" si="12"/>
        <v>1</v>
      </c>
      <c r="AB41" s="24">
        <f t="shared" si="12"/>
        <v>1</v>
      </c>
      <c r="AC41" s="24">
        <f t="shared" si="12"/>
        <v>1</v>
      </c>
      <c r="AD41" s="24">
        <f t="shared" si="12"/>
        <v>1</v>
      </c>
      <c r="AE41" s="24">
        <f t="shared" si="12"/>
        <v>1</v>
      </c>
      <c r="AF41" s="24">
        <f t="shared" si="12"/>
        <v>1</v>
      </c>
      <c r="AG41" s="24">
        <f t="shared" si="12"/>
        <v>1</v>
      </c>
      <c r="AH41" s="24">
        <f t="shared" si="12"/>
        <v>1</v>
      </c>
      <c r="AI41" s="24">
        <f t="shared" si="12"/>
        <v>1</v>
      </c>
      <c r="AJ41" s="24">
        <f t="shared" si="12"/>
        <v>1</v>
      </c>
      <c r="AK41" s="24">
        <f t="shared" si="12"/>
        <v>1</v>
      </c>
      <c r="AL41" s="24">
        <f t="shared" si="12"/>
        <v>0</v>
      </c>
    </row>
    <row r="42" spans="1:38" x14ac:dyDescent="0.2">
      <c r="E42" s="79" t="str">
        <f t="shared" ref="E42:AL42" si="13" xml:space="preserve"> E$39</f>
        <v>Months per model period</v>
      </c>
      <c r="F42" s="79">
        <f t="shared" si="13"/>
        <v>0</v>
      </c>
      <c r="G42" s="79" t="str">
        <f t="shared" si="13"/>
        <v>months</v>
      </c>
      <c r="H42" s="79">
        <f t="shared" si="13"/>
        <v>0</v>
      </c>
      <c r="I42" s="79">
        <f t="shared" si="13"/>
        <v>0</v>
      </c>
      <c r="J42" s="79">
        <f t="shared" si="13"/>
        <v>1</v>
      </c>
      <c r="K42" s="79">
        <f t="shared" si="13"/>
        <v>1</v>
      </c>
      <c r="L42" s="79">
        <f t="shared" si="13"/>
        <v>1</v>
      </c>
      <c r="M42" s="79">
        <f t="shared" si="13"/>
        <v>1</v>
      </c>
      <c r="N42" s="79">
        <f t="shared" si="13"/>
        <v>1</v>
      </c>
      <c r="O42" s="79">
        <f t="shared" si="13"/>
        <v>1</v>
      </c>
      <c r="P42" s="79">
        <f t="shared" si="13"/>
        <v>1</v>
      </c>
      <c r="Q42" s="79">
        <f t="shared" si="13"/>
        <v>1</v>
      </c>
      <c r="R42" s="79">
        <f t="shared" si="13"/>
        <v>1</v>
      </c>
      <c r="S42" s="79">
        <f t="shared" si="13"/>
        <v>1</v>
      </c>
      <c r="T42" s="79">
        <f t="shared" si="13"/>
        <v>1</v>
      </c>
      <c r="U42" s="79">
        <f t="shared" si="13"/>
        <v>1</v>
      </c>
      <c r="V42" s="79">
        <f t="shared" si="13"/>
        <v>1</v>
      </c>
      <c r="W42" s="79">
        <f t="shared" si="13"/>
        <v>1</v>
      </c>
      <c r="X42" s="79">
        <f t="shared" si="13"/>
        <v>1</v>
      </c>
      <c r="Y42" s="79">
        <f t="shared" si="13"/>
        <v>1</v>
      </c>
      <c r="Z42" s="79">
        <f t="shared" si="13"/>
        <v>1</v>
      </c>
      <c r="AA42" s="79">
        <f t="shared" si="13"/>
        <v>1</v>
      </c>
      <c r="AB42" s="79">
        <f t="shared" si="13"/>
        <v>1</v>
      </c>
      <c r="AC42" s="79">
        <f t="shared" si="13"/>
        <v>1</v>
      </c>
      <c r="AD42" s="79">
        <f t="shared" si="13"/>
        <v>1</v>
      </c>
      <c r="AE42" s="79">
        <f t="shared" si="13"/>
        <v>1</v>
      </c>
      <c r="AF42" s="79">
        <f t="shared" si="13"/>
        <v>1</v>
      </c>
      <c r="AG42" s="79">
        <f t="shared" si="13"/>
        <v>1</v>
      </c>
      <c r="AH42" s="79">
        <f t="shared" si="13"/>
        <v>1</v>
      </c>
      <c r="AI42" s="79">
        <f t="shared" si="13"/>
        <v>12</v>
      </c>
      <c r="AJ42" s="79">
        <f t="shared" si="13"/>
        <v>12</v>
      </c>
      <c r="AK42" s="79">
        <f t="shared" si="13"/>
        <v>12</v>
      </c>
      <c r="AL42" s="79">
        <f t="shared" si="13"/>
        <v>12</v>
      </c>
    </row>
    <row r="43" spans="1:38" x14ac:dyDescent="0.2">
      <c r="E43" s="4" t="s">
        <v>24</v>
      </c>
      <c r="G43" s="4" t="s">
        <v>19</v>
      </c>
      <c r="J43" s="3">
        <f t="shared" ref="J43:AL43" si="14" xml:space="preserve"> IF(J41 = 1, IF(J42 = 1, "F-Monthly", "F-Annually"), 0)</f>
        <v>0</v>
      </c>
      <c r="K43" s="3" t="str">
        <f t="shared" si="14"/>
        <v>F-Monthly</v>
      </c>
      <c r="L43" s="3" t="str">
        <f t="shared" si="14"/>
        <v>F-Monthly</v>
      </c>
      <c r="M43" s="3" t="str">
        <f t="shared" si="14"/>
        <v>F-Monthly</v>
      </c>
      <c r="N43" s="3" t="str">
        <f t="shared" si="14"/>
        <v>F-Monthly</v>
      </c>
      <c r="O43" s="3" t="str">
        <f t="shared" si="14"/>
        <v>F-Monthly</v>
      </c>
      <c r="P43" s="3" t="str">
        <f t="shared" si="14"/>
        <v>F-Monthly</v>
      </c>
      <c r="Q43" s="3" t="str">
        <f t="shared" si="14"/>
        <v>F-Monthly</v>
      </c>
      <c r="R43" s="3" t="str">
        <f t="shared" si="14"/>
        <v>F-Monthly</v>
      </c>
      <c r="S43" s="3" t="str">
        <f t="shared" si="14"/>
        <v>F-Monthly</v>
      </c>
      <c r="T43" s="3" t="str">
        <f t="shared" si="14"/>
        <v>F-Monthly</v>
      </c>
      <c r="U43" s="3" t="str">
        <f t="shared" si="14"/>
        <v>F-Monthly</v>
      </c>
      <c r="V43" s="3" t="str">
        <f t="shared" si="14"/>
        <v>F-Monthly</v>
      </c>
      <c r="W43" s="3" t="str">
        <f t="shared" si="14"/>
        <v>F-Monthly</v>
      </c>
      <c r="X43" s="3" t="str">
        <f t="shared" si="14"/>
        <v>F-Monthly</v>
      </c>
      <c r="Y43" s="3" t="str">
        <f t="shared" si="14"/>
        <v>F-Monthly</v>
      </c>
      <c r="Z43" s="3" t="str">
        <f t="shared" si="14"/>
        <v>F-Monthly</v>
      </c>
      <c r="AA43" s="3" t="str">
        <f t="shared" si="14"/>
        <v>F-Monthly</v>
      </c>
      <c r="AB43" s="3" t="str">
        <f t="shared" si="14"/>
        <v>F-Monthly</v>
      </c>
      <c r="AC43" s="3" t="str">
        <f t="shared" si="14"/>
        <v>F-Monthly</v>
      </c>
      <c r="AD43" s="3" t="str">
        <f t="shared" si="14"/>
        <v>F-Monthly</v>
      </c>
      <c r="AE43" s="3" t="str">
        <f t="shared" si="14"/>
        <v>F-Monthly</v>
      </c>
      <c r="AF43" s="3" t="str">
        <f t="shared" si="14"/>
        <v>F-Monthly</v>
      </c>
      <c r="AG43" s="3" t="str">
        <f t="shared" si="14"/>
        <v>F-Monthly</v>
      </c>
      <c r="AH43" s="3" t="str">
        <f t="shared" si="14"/>
        <v>F-Monthly</v>
      </c>
      <c r="AI43" s="3" t="str">
        <f t="shared" si="14"/>
        <v>F-Annually</v>
      </c>
      <c r="AJ43" s="3" t="str">
        <f t="shared" si="14"/>
        <v>F-Annually</v>
      </c>
      <c r="AK43" s="3" t="str">
        <f t="shared" si="14"/>
        <v>F-Annually</v>
      </c>
      <c r="AL43" s="3">
        <f t="shared" si="14"/>
        <v>0</v>
      </c>
    </row>
    <row r="45" spans="1:38" x14ac:dyDescent="0.2">
      <c r="B45" s="1" t="s">
        <v>43</v>
      </c>
    </row>
    <row r="46" spans="1:38" x14ac:dyDescent="0.2">
      <c r="E46" s="97" t="str">
        <f xml:space="preserve"> Inp!E$9</f>
        <v>First modelling column financial year</v>
      </c>
      <c r="F46" s="99">
        <f xml:space="preserve"> Inp!F$9</f>
        <v>2019</v>
      </c>
      <c r="G46" s="97" t="str">
        <f xml:space="preserve"> Inp!G$9</f>
        <v>year</v>
      </c>
    </row>
    <row r="47" spans="1:38" x14ac:dyDescent="0.2">
      <c r="E47" s="97" t="str">
        <f xml:space="preserve"> Inp!E$10</f>
        <v>Financial year beginning month #</v>
      </c>
      <c r="F47" s="99">
        <f xml:space="preserve"> Inp!F$10</f>
        <v>4</v>
      </c>
      <c r="G47" s="97" t="str">
        <f xml:space="preserve"> Inp!G$10</f>
        <v>month #</v>
      </c>
    </row>
    <row r="48" spans="1:38" s="19" customFormat="1" x14ac:dyDescent="0.2">
      <c r="A48" s="15"/>
      <c r="B48" s="16"/>
      <c r="C48" s="17"/>
      <c r="D48" s="18"/>
      <c r="E48" s="18" t="str">
        <f t="shared" ref="E48:AL48" si="15" xml:space="preserve"> E$24</f>
        <v>Model period beginning</v>
      </c>
      <c r="F48" s="18">
        <f t="shared" si="15"/>
        <v>0</v>
      </c>
      <c r="G48" s="18" t="str">
        <f t="shared" si="15"/>
        <v>date</v>
      </c>
      <c r="H48" s="18">
        <f t="shared" si="15"/>
        <v>0</v>
      </c>
      <c r="I48" s="18">
        <f t="shared" si="15"/>
        <v>0</v>
      </c>
      <c r="J48" s="18">
        <f t="shared" si="15"/>
        <v>43891</v>
      </c>
      <c r="K48" s="18">
        <f t="shared" si="15"/>
        <v>43922</v>
      </c>
      <c r="L48" s="18">
        <f t="shared" si="15"/>
        <v>43952</v>
      </c>
      <c r="M48" s="18">
        <f t="shared" si="15"/>
        <v>43983</v>
      </c>
      <c r="N48" s="18">
        <f t="shared" si="15"/>
        <v>44013</v>
      </c>
      <c r="O48" s="18">
        <f t="shared" si="15"/>
        <v>44044</v>
      </c>
      <c r="P48" s="18">
        <f t="shared" si="15"/>
        <v>44075</v>
      </c>
      <c r="Q48" s="18">
        <f t="shared" si="15"/>
        <v>44105</v>
      </c>
      <c r="R48" s="18">
        <f t="shared" si="15"/>
        <v>44136</v>
      </c>
      <c r="S48" s="18">
        <f t="shared" si="15"/>
        <v>44166</v>
      </c>
      <c r="T48" s="18">
        <f t="shared" si="15"/>
        <v>44197</v>
      </c>
      <c r="U48" s="18">
        <f t="shared" si="15"/>
        <v>44228</v>
      </c>
      <c r="V48" s="18">
        <f t="shared" si="15"/>
        <v>44256</v>
      </c>
      <c r="W48" s="18">
        <f t="shared" si="15"/>
        <v>44287</v>
      </c>
      <c r="X48" s="18">
        <f t="shared" si="15"/>
        <v>44317</v>
      </c>
      <c r="Y48" s="18">
        <f t="shared" si="15"/>
        <v>44348</v>
      </c>
      <c r="Z48" s="18">
        <f t="shared" si="15"/>
        <v>44378</v>
      </c>
      <c r="AA48" s="18">
        <f t="shared" si="15"/>
        <v>44409</v>
      </c>
      <c r="AB48" s="18">
        <f t="shared" si="15"/>
        <v>44440</v>
      </c>
      <c r="AC48" s="18">
        <f t="shared" si="15"/>
        <v>44470</v>
      </c>
      <c r="AD48" s="18">
        <f t="shared" si="15"/>
        <v>44501</v>
      </c>
      <c r="AE48" s="18">
        <f t="shared" si="15"/>
        <v>44531</v>
      </c>
      <c r="AF48" s="18">
        <f t="shared" si="15"/>
        <v>44562</v>
      </c>
      <c r="AG48" s="18">
        <f t="shared" si="15"/>
        <v>44593</v>
      </c>
      <c r="AH48" s="18">
        <f t="shared" si="15"/>
        <v>44621</v>
      </c>
      <c r="AI48" s="18">
        <f t="shared" si="15"/>
        <v>44652</v>
      </c>
      <c r="AJ48" s="18">
        <f t="shared" si="15"/>
        <v>45017</v>
      </c>
      <c r="AK48" s="18">
        <f t="shared" si="15"/>
        <v>45383</v>
      </c>
      <c r="AL48" s="18">
        <f t="shared" si="15"/>
        <v>45748</v>
      </c>
    </row>
    <row r="49" spans="1:63" x14ac:dyDescent="0.2">
      <c r="E49" s="24" t="str">
        <f t="shared" ref="E49:AL49" si="16" xml:space="preserve"> E$11</f>
        <v>First model column flag</v>
      </c>
      <c r="F49" s="24">
        <f t="shared" si="16"/>
        <v>0</v>
      </c>
      <c r="G49" s="24" t="str">
        <f t="shared" si="16"/>
        <v>flag</v>
      </c>
      <c r="H49" s="24">
        <f t="shared" si="16"/>
        <v>1</v>
      </c>
      <c r="I49" s="24">
        <f t="shared" si="16"/>
        <v>0</v>
      </c>
      <c r="J49" s="24">
        <f t="shared" si="16"/>
        <v>1</v>
      </c>
      <c r="K49" s="24">
        <f t="shared" si="16"/>
        <v>0</v>
      </c>
      <c r="L49" s="24">
        <f t="shared" si="16"/>
        <v>0</v>
      </c>
      <c r="M49" s="24">
        <f t="shared" si="16"/>
        <v>0</v>
      </c>
      <c r="N49" s="24">
        <f t="shared" si="16"/>
        <v>0</v>
      </c>
      <c r="O49" s="24">
        <f t="shared" si="16"/>
        <v>0</v>
      </c>
      <c r="P49" s="24">
        <f t="shared" si="16"/>
        <v>0</v>
      </c>
      <c r="Q49" s="24">
        <f t="shared" si="16"/>
        <v>0</v>
      </c>
      <c r="R49" s="24">
        <f t="shared" si="16"/>
        <v>0</v>
      </c>
      <c r="S49" s="24">
        <f t="shared" si="16"/>
        <v>0</v>
      </c>
      <c r="T49" s="24">
        <f t="shared" si="16"/>
        <v>0</v>
      </c>
      <c r="U49" s="24">
        <f t="shared" si="16"/>
        <v>0</v>
      </c>
      <c r="V49" s="24">
        <f t="shared" si="16"/>
        <v>0</v>
      </c>
      <c r="W49" s="24">
        <f t="shared" si="16"/>
        <v>0</v>
      </c>
      <c r="X49" s="24">
        <f t="shared" si="16"/>
        <v>0</v>
      </c>
      <c r="Y49" s="24">
        <f t="shared" si="16"/>
        <v>0</v>
      </c>
      <c r="Z49" s="24">
        <f t="shared" si="16"/>
        <v>0</v>
      </c>
      <c r="AA49" s="24">
        <f t="shared" si="16"/>
        <v>0</v>
      </c>
      <c r="AB49" s="24">
        <f t="shared" si="16"/>
        <v>0</v>
      </c>
      <c r="AC49" s="24">
        <f t="shared" si="16"/>
        <v>0</v>
      </c>
      <c r="AD49" s="24">
        <f t="shared" si="16"/>
        <v>0</v>
      </c>
      <c r="AE49" s="24">
        <f t="shared" si="16"/>
        <v>0</v>
      </c>
      <c r="AF49" s="24">
        <f t="shared" si="16"/>
        <v>0</v>
      </c>
      <c r="AG49" s="24">
        <f t="shared" si="16"/>
        <v>0</v>
      </c>
      <c r="AH49" s="24">
        <f t="shared" si="16"/>
        <v>0</v>
      </c>
      <c r="AI49" s="24">
        <f t="shared" si="16"/>
        <v>0</v>
      </c>
      <c r="AJ49" s="24">
        <f t="shared" si="16"/>
        <v>0</v>
      </c>
      <c r="AK49" s="24">
        <f t="shared" si="16"/>
        <v>0</v>
      </c>
      <c r="AL49" s="24">
        <f t="shared" si="16"/>
        <v>0</v>
      </c>
    </row>
    <row r="50" spans="1:63" x14ac:dyDescent="0.2">
      <c r="E50" s="106" t="s">
        <v>46</v>
      </c>
      <c r="F50" s="107"/>
      <c r="G50" s="106" t="s">
        <v>47</v>
      </c>
      <c r="H50" s="72"/>
      <c r="I50" s="108"/>
      <c r="J50" s="102">
        <f t="shared" ref="J50:AL50" si="17" xml:space="preserve">  IF(J49 = 1, $F46, IF(MONTH(J48) = $F47, I50 + 1, I50))</f>
        <v>2019</v>
      </c>
      <c r="K50" s="102">
        <f t="shared" si="17"/>
        <v>2020</v>
      </c>
      <c r="L50" s="102">
        <f t="shared" si="17"/>
        <v>2020</v>
      </c>
      <c r="M50" s="102">
        <f t="shared" si="17"/>
        <v>2020</v>
      </c>
      <c r="N50" s="102">
        <f t="shared" si="17"/>
        <v>2020</v>
      </c>
      <c r="O50" s="102">
        <f t="shared" si="17"/>
        <v>2020</v>
      </c>
      <c r="P50" s="102">
        <f t="shared" si="17"/>
        <v>2020</v>
      </c>
      <c r="Q50" s="102">
        <f t="shared" si="17"/>
        <v>2020</v>
      </c>
      <c r="R50" s="102">
        <f t="shared" si="17"/>
        <v>2020</v>
      </c>
      <c r="S50" s="102">
        <f t="shared" si="17"/>
        <v>2020</v>
      </c>
      <c r="T50" s="102">
        <f t="shared" si="17"/>
        <v>2020</v>
      </c>
      <c r="U50" s="102">
        <f t="shared" si="17"/>
        <v>2020</v>
      </c>
      <c r="V50" s="102">
        <f t="shared" si="17"/>
        <v>2020</v>
      </c>
      <c r="W50" s="102">
        <f t="shared" si="17"/>
        <v>2021</v>
      </c>
      <c r="X50" s="102">
        <f t="shared" si="17"/>
        <v>2021</v>
      </c>
      <c r="Y50" s="102">
        <f t="shared" si="17"/>
        <v>2021</v>
      </c>
      <c r="Z50" s="102">
        <f t="shared" si="17"/>
        <v>2021</v>
      </c>
      <c r="AA50" s="102">
        <f t="shared" si="17"/>
        <v>2021</v>
      </c>
      <c r="AB50" s="102">
        <f t="shared" si="17"/>
        <v>2021</v>
      </c>
      <c r="AC50" s="102">
        <f t="shared" si="17"/>
        <v>2021</v>
      </c>
      <c r="AD50" s="102">
        <f t="shared" si="17"/>
        <v>2021</v>
      </c>
      <c r="AE50" s="102">
        <f t="shared" si="17"/>
        <v>2021</v>
      </c>
      <c r="AF50" s="102">
        <f t="shared" si="17"/>
        <v>2021</v>
      </c>
      <c r="AG50" s="102">
        <f t="shared" si="17"/>
        <v>2021</v>
      </c>
      <c r="AH50" s="102">
        <f t="shared" si="17"/>
        <v>2021</v>
      </c>
      <c r="AI50" s="102">
        <f t="shared" si="17"/>
        <v>2022</v>
      </c>
      <c r="AJ50" s="102">
        <f t="shared" si="17"/>
        <v>2023</v>
      </c>
      <c r="AK50" s="102">
        <f t="shared" si="17"/>
        <v>2024</v>
      </c>
      <c r="AL50" s="102">
        <f t="shared" si="17"/>
        <v>2025</v>
      </c>
    </row>
    <row r="53" spans="1:63" x14ac:dyDescent="0.2">
      <c r="A53" s="6" t="s">
        <v>7</v>
      </c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</row>
    <row r="55" spans="1:63" x14ac:dyDescent="0.2">
      <c r="E55" s="32" t="str">
        <f xml:space="preserve"> Inp!E$8</f>
        <v>First date of time ruler (EoM)</v>
      </c>
      <c r="F55" s="32">
        <f xml:space="preserve"> Inp!F$8</f>
        <v>43921</v>
      </c>
      <c r="G55" s="32" t="str">
        <f xml:space="preserve"> Inp!G$8</f>
        <v>date</v>
      </c>
    </row>
    <row r="56" spans="1:63" x14ac:dyDescent="0.2">
      <c r="E56" s="24" t="str">
        <f t="shared" ref="E56:P56" si="18" xml:space="preserve"> E$11</f>
        <v>First model column flag</v>
      </c>
      <c r="F56" s="24">
        <f t="shared" si="18"/>
        <v>0</v>
      </c>
      <c r="G56" s="24" t="str">
        <f t="shared" si="18"/>
        <v>flag</v>
      </c>
      <c r="H56" s="24">
        <f t="shared" si="18"/>
        <v>1</v>
      </c>
      <c r="I56" s="24">
        <f t="shared" si="18"/>
        <v>0</v>
      </c>
      <c r="J56" s="24">
        <f t="shared" si="18"/>
        <v>1</v>
      </c>
      <c r="K56" s="24">
        <f t="shared" si="18"/>
        <v>0</v>
      </c>
      <c r="L56" s="24">
        <f t="shared" si="18"/>
        <v>0</v>
      </c>
      <c r="M56" s="24">
        <f t="shared" si="18"/>
        <v>0</v>
      </c>
      <c r="N56" s="24">
        <f t="shared" si="18"/>
        <v>0</v>
      </c>
      <c r="O56" s="24">
        <f t="shared" si="18"/>
        <v>0</v>
      </c>
      <c r="P56" s="24">
        <f t="shared" si="18"/>
        <v>0</v>
      </c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</row>
    <row r="57" spans="1:63" s="47" customFormat="1" x14ac:dyDescent="0.2">
      <c r="A57" s="43"/>
      <c r="B57" s="44"/>
      <c r="C57" s="45"/>
      <c r="D57" s="46"/>
      <c r="E57" s="53" t="s">
        <v>29</v>
      </c>
      <c r="F57" s="53"/>
      <c r="G57" s="53" t="s">
        <v>4</v>
      </c>
      <c r="H57" s="53"/>
      <c r="I57" s="109"/>
      <c r="J57" s="81">
        <f t="shared" ref="J57:P57" si="19" xml:space="preserve"> IF(J56 = 1, $F55, EOMONTH(I57, 12))</f>
        <v>43921</v>
      </c>
      <c r="K57" s="81">
        <f t="shared" si="19"/>
        <v>44286</v>
      </c>
      <c r="L57" s="81">
        <f t="shared" si="19"/>
        <v>44651</v>
      </c>
      <c r="M57" s="81">
        <f t="shared" si="19"/>
        <v>45016</v>
      </c>
      <c r="N57" s="81">
        <f t="shared" si="19"/>
        <v>45382</v>
      </c>
      <c r="O57" s="81">
        <f t="shared" si="19"/>
        <v>45747</v>
      </c>
      <c r="P57" s="81">
        <f t="shared" si="19"/>
        <v>46112</v>
      </c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</row>
    <row r="59" spans="1:63" s="86" customFormat="1" x14ac:dyDescent="0.2">
      <c r="A59" s="83"/>
      <c r="B59" s="84"/>
      <c r="C59" s="85"/>
      <c r="D59" s="81"/>
      <c r="E59" s="81" t="str">
        <f t="shared" ref="E59:P59" si="20" xml:space="preserve"> E$57</f>
        <v>Model period ending - annual</v>
      </c>
      <c r="F59" s="81">
        <f t="shared" si="20"/>
        <v>0</v>
      </c>
      <c r="G59" s="81" t="str">
        <f t="shared" si="20"/>
        <v>date</v>
      </c>
      <c r="H59" s="81">
        <f t="shared" si="20"/>
        <v>0</v>
      </c>
      <c r="I59" s="81">
        <f t="shared" si="20"/>
        <v>0</v>
      </c>
      <c r="J59" s="81">
        <f t="shared" si="20"/>
        <v>43921</v>
      </c>
      <c r="K59" s="81">
        <f t="shared" si="20"/>
        <v>44286</v>
      </c>
      <c r="L59" s="81">
        <f t="shared" si="20"/>
        <v>44651</v>
      </c>
      <c r="M59" s="81">
        <f t="shared" si="20"/>
        <v>45016</v>
      </c>
      <c r="N59" s="81">
        <f t="shared" si="20"/>
        <v>45382</v>
      </c>
      <c r="O59" s="81">
        <f t="shared" si="20"/>
        <v>45747</v>
      </c>
      <c r="P59" s="81">
        <f t="shared" si="20"/>
        <v>46112</v>
      </c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</row>
    <row r="60" spans="1:63" s="86" customFormat="1" x14ac:dyDescent="0.2">
      <c r="A60" s="83"/>
      <c r="B60" s="84"/>
      <c r="C60" s="85"/>
      <c r="D60" s="81"/>
      <c r="E60" s="81" t="s">
        <v>30</v>
      </c>
      <c r="F60" s="81"/>
      <c r="G60" s="81" t="s">
        <v>4</v>
      </c>
      <c r="H60" s="81"/>
      <c r="I60" s="81"/>
      <c r="J60" s="81">
        <f t="shared" ref="J60:P60" si="21" xml:space="preserve"> EOMONTH(J59, -12) + 1</f>
        <v>43556</v>
      </c>
      <c r="K60" s="81">
        <f t="shared" si="21"/>
        <v>43922</v>
      </c>
      <c r="L60" s="81">
        <f t="shared" si="21"/>
        <v>44287</v>
      </c>
      <c r="M60" s="81">
        <f t="shared" si="21"/>
        <v>44652</v>
      </c>
      <c r="N60" s="81">
        <f t="shared" si="21"/>
        <v>45017</v>
      </c>
      <c r="O60" s="81">
        <f t="shared" si="21"/>
        <v>45383</v>
      </c>
      <c r="P60" s="81">
        <f t="shared" si="21"/>
        <v>45748</v>
      </c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</row>
  </sheetData>
  <conditionalFormatting sqref="J4:AL4">
    <cfRule type="expression" dxfId="3" priority="1">
      <formula>J$4="F-Monthly"</formula>
    </cfRule>
    <cfRule type="expression" dxfId="2" priority="2">
      <formula>J$4=0</formula>
    </cfRule>
  </conditionalFormatting>
  <dataValidations count="1">
    <dataValidation allowBlank="1" showInputMessage="1" showErrorMessage="1" sqref="E13:G18 E55:G55 E27:G32" xr:uid="{DE473AE4-FB25-4752-85B6-8EC39D3ABE54}"/>
  </dataValidations>
  <printOptions verticalCentered="1" headings="1"/>
  <pageMargins left="0.74803149606299213" right="0.74803149606299213" top="0.98425196850393704" bottom="0.98425196850393704" header="0.51181102362204722" footer="0.51181102362204722"/>
  <pageSetup scale="55" orientation="landscape" blackAndWhite="1" horizontalDpi="300" verticalDpi="300" r:id="rId1"/>
  <headerFooter alignWithMargins="0">
    <oddHeader>&amp;LTIMELINES&amp;CSheet: &amp;A&amp;RSTRICTLY CONFIDENTIAL</oddHeader>
    <oddFooter>&amp;L&amp;F (Printed on &amp;D at &amp;T) 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DE1DF-AACB-4EB9-B57F-B6A3E6AE349F}">
  <sheetPr codeName="Sheet3"/>
  <dimension ref="A1:BW24"/>
  <sheetViews>
    <sheetView zoomScale="80" zoomScaleNormal="80" workbookViewId="0">
      <pane xSplit="9" ySplit="4" topLeftCell="J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ColWidth="0" defaultRowHeight="12.75" x14ac:dyDescent="0.2"/>
  <cols>
    <col min="1" max="1" width="1.28515625" style="6" customWidth="1"/>
    <col min="2" max="2" width="1.28515625" style="1" customWidth="1"/>
    <col min="3" max="3" width="1.28515625" style="2" customWidth="1"/>
    <col min="4" max="4" width="1.28515625" style="3" customWidth="1"/>
    <col min="5" max="5" width="40.7109375" style="4" customWidth="1"/>
    <col min="6" max="6" width="12.7109375" style="4" customWidth="1"/>
    <col min="7" max="8" width="11.7109375" style="4" customWidth="1"/>
    <col min="9" max="9" width="2.7109375" style="4" customWidth="1"/>
    <col min="10" max="38" width="11.7109375" style="4" customWidth="1"/>
    <col min="39" max="75" width="0" style="5" hidden="1" customWidth="1"/>
    <col min="76" max="16384" width="11.7109375" style="5" hidden="1"/>
  </cols>
  <sheetData>
    <row r="1" spans="1:38" ht="18" x14ac:dyDescent="0.2">
      <c r="A1" s="70" t="str">
        <f ca="1" xml:space="preserve"> RIGHT(CELL("filename", A1), LEN(CELL("filename", A1)) - SEARCH("]", CELL("filename", A1)))</f>
        <v>Calc</v>
      </c>
    </row>
    <row r="2" spans="1:38" s="22" customFormat="1" x14ac:dyDescent="0.2">
      <c r="A2" s="16"/>
      <c r="B2" s="16"/>
      <c r="C2" s="17"/>
      <c r="D2" s="20"/>
      <c r="E2" s="21" t="str">
        <f xml:space="preserve"> Time!E$24</f>
        <v>Model period beginning</v>
      </c>
      <c r="F2" s="21"/>
      <c r="G2" s="21"/>
      <c r="H2" s="21"/>
      <c r="I2" s="21"/>
      <c r="J2" s="16">
        <f xml:space="preserve"> Time!J$24</f>
        <v>43891</v>
      </c>
      <c r="K2" s="16">
        <f xml:space="preserve"> Time!K$24</f>
        <v>43922</v>
      </c>
      <c r="L2" s="16">
        <f xml:space="preserve"> Time!L$24</f>
        <v>43952</v>
      </c>
      <c r="M2" s="16">
        <f xml:space="preserve"> Time!M$24</f>
        <v>43983</v>
      </c>
      <c r="N2" s="16">
        <f xml:space="preserve"> Time!N$24</f>
        <v>44013</v>
      </c>
      <c r="O2" s="16">
        <f xml:space="preserve"> Time!O$24</f>
        <v>44044</v>
      </c>
      <c r="P2" s="16">
        <f xml:space="preserve"> Time!P$24</f>
        <v>44075</v>
      </c>
      <c r="Q2" s="16">
        <f xml:space="preserve"> Time!Q$24</f>
        <v>44105</v>
      </c>
      <c r="R2" s="16">
        <f xml:space="preserve"> Time!R$24</f>
        <v>44136</v>
      </c>
      <c r="S2" s="16">
        <f xml:space="preserve"> Time!S$24</f>
        <v>44166</v>
      </c>
      <c r="T2" s="16">
        <f xml:space="preserve"> Time!T$24</f>
        <v>44197</v>
      </c>
      <c r="U2" s="16">
        <f xml:space="preserve"> Time!U$24</f>
        <v>44228</v>
      </c>
      <c r="V2" s="16">
        <f xml:space="preserve"> Time!V$24</f>
        <v>44256</v>
      </c>
      <c r="W2" s="16">
        <f xml:space="preserve"> Time!W$24</f>
        <v>44287</v>
      </c>
      <c r="X2" s="16">
        <f xml:space="preserve"> Time!X$24</f>
        <v>44317</v>
      </c>
      <c r="Y2" s="16">
        <f xml:space="preserve"> Time!Y$24</f>
        <v>44348</v>
      </c>
      <c r="Z2" s="16">
        <f xml:space="preserve"> Time!Z$24</f>
        <v>44378</v>
      </c>
      <c r="AA2" s="16">
        <f xml:space="preserve"> Time!AA$24</f>
        <v>44409</v>
      </c>
      <c r="AB2" s="16">
        <f xml:space="preserve"> Time!AB$24</f>
        <v>44440</v>
      </c>
      <c r="AC2" s="16">
        <f xml:space="preserve"> Time!AC$24</f>
        <v>44470</v>
      </c>
      <c r="AD2" s="16">
        <f xml:space="preserve"> Time!AD$24</f>
        <v>44501</v>
      </c>
      <c r="AE2" s="16">
        <f xml:space="preserve"> Time!AE$24</f>
        <v>44531</v>
      </c>
      <c r="AF2" s="16">
        <f xml:space="preserve"> Time!AF$24</f>
        <v>44562</v>
      </c>
      <c r="AG2" s="16">
        <f xml:space="preserve"> Time!AG$24</f>
        <v>44593</v>
      </c>
      <c r="AH2" s="16">
        <f xml:space="preserve"> Time!AH$24</f>
        <v>44621</v>
      </c>
      <c r="AI2" s="16">
        <f xml:space="preserve"> Time!AI$24</f>
        <v>44652</v>
      </c>
      <c r="AJ2" s="16">
        <f xml:space="preserve"> Time!AJ$24</f>
        <v>45017</v>
      </c>
      <c r="AK2" s="16">
        <f xml:space="preserve"> Time!AK$24</f>
        <v>45383</v>
      </c>
      <c r="AL2" s="16">
        <f xml:space="preserve"> Time!AL$24</f>
        <v>45748</v>
      </c>
    </row>
    <row r="3" spans="1:38" s="22" customFormat="1" x14ac:dyDescent="0.2">
      <c r="A3" s="16"/>
      <c r="B3" s="16"/>
      <c r="C3" s="17"/>
      <c r="D3" s="20"/>
      <c r="E3" s="21" t="str">
        <f xml:space="preserve"> Time!E$20</f>
        <v>Model period ending</v>
      </c>
      <c r="F3" s="21"/>
      <c r="G3" s="21"/>
      <c r="H3" s="21"/>
      <c r="I3" s="21"/>
      <c r="J3" s="16">
        <f xml:space="preserve"> Time!J$20</f>
        <v>43921</v>
      </c>
      <c r="K3" s="16">
        <f xml:space="preserve"> Time!K$20</f>
        <v>43951</v>
      </c>
      <c r="L3" s="16">
        <f xml:space="preserve"> Time!L$20</f>
        <v>43982</v>
      </c>
      <c r="M3" s="16">
        <f xml:space="preserve"> Time!M$20</f>
        <v>44012</v>
      </c>
      <c r="N3" s="16">
        <f xml:space="preserve"> Time!N$20</f>
        <v>44043</v>
      </c>
      <c r="O3" s="16">
        <f xml:space="preserve"> Time!O$20</f>
        <v>44074</v>
      </c>
      <c r="P3" s="16">
        <f xml:space="preserve"> Time!P$20</f>
        <v>44104</v>
      </c>
      <c r="Q3" s="16">
        <f xml:space="preserve"> Time!Q$20</f>
        <v>44135</v>
      </c>
      <c r="R3" s="16">
        <f xml:space="preserve"> Time!R$20</f>
        <v>44165</v>
      </c>
      <c r="S3" s="16">
        <f xml:space="preserve"> Time!S$20</f>
        <v>44196</v>
      </c>
      <c r="T3" s="16">
        <f xml:space="preserve"> Time!T$20</f>
        <v>44227</v>
      </c>
      <c r="U3" s="16">
        <f xml:space="preserve"> Time!U$20</f>
        <v>44255</v>
      </c>
      <c r="V3" s="16">
        <f xml:space="preserve"> Time!V$20</f>
        <v>44286</v>
      </c>
      <c r="W3" s="16">
        <f xml:space="preserve"> Time!W$20</f>
        <v>44316</v>
      </c>
      <c r="X3" s="16">
        <f xml:space="preserve"> Time!X$20</f>
        <v>44347</v>
      </c>
      <c r="Y3" s="16">
        <f xml:space="preserve"> Time!Y$20</f>
        <v>44377</v>
      </c>
      <c r="Z3" s="16">
        <f xml:space="preserve"> Time!Z$20</f>
        <v>44408</v>
      </c>
      <c r="AA3" s="16">
        <f xml:space="preserve"> Time!AA$20</f>
        <v>44439</v>
      </c>
      <c r="AB3" s="16">
        <f xml:space="preserve"> Time!AB$20</f>
        <v>44469</v>
      </c>
      <c r="AC3" s="16">
        <f xml:space="preserve"> Time!AC$20</f>
        <v>44500</v>
      </c>
      <c r="AD3" s="16">
        <f xml:space="preserve"> Time!AD$20</f>
        <v>44530</v>
      </c>
      <c r="AE3" s="16">
        <f xml:space="preserve"> Time!AE$20</f>
        <v>44561</v>
      </c>
      <c r="AF3" s="16">
        <f xml:space="preserve"> Time!AF$20</f>
        <v>44592</v>
      </c>
      <c r="AG3" s="16">
        <f xml:space="preserve"> Time!AG$20</f>
        <v>44620</v>
      </c>
      <c r="AH3" s="16">
        <f xml:space="preserve"> Time!AH$20</f>
        <v>44651</v>
      </c>
      <c r="AI3" s="16">
        <f xml:space="preserve"> Time!AI$20</f>
        <v>45016</v>
      </c>
      <c r="AJ3" s="16">
        <f xml:space="preserve"> Time!AJ$20</f>
        <v>45382</v>
      </c>
      <c r="AK3" s="16">
        <f xml:space="preserve"> Time!AK$20</f>
        <v>45747</v>
      </c>
      <c r="AL3" s="16">
        <f xml:space="preserve"> Time!AL$20</f>
        <v>46112</v>
      </c>
    </row>
    <row r="4" spans="1:38" x14ac:dyDescent="0.2">
      <c r="A4" s="1"/>
      <c r="D4" s="23"/>
      <c r="E4" s="8" t="str">
        <f xml:space="preserve"> Time!E$43</f>
        <v>Timeline label</v>
      </c>
      <c r="F4" s="1" t="s">
        <v>17</v>
      </c>
      <c r="G4" s="1" t="s">
        <v>18</v>
      </c>
      <c r="H4" s="1" t="s">
        <v>33</v>
      </c>
      <c r="I4" s="8"/>
      <c r="J4" s="71">
        <f xml:space="preserve"> Time!J$43</f>
        <v>0</v>
      </c>
      <c r="K4" s="71" t="str">
        <f xml:space="preserve"> Time!K$43</f>
        <v>F-Monthly</v>
      </c>
      <c r="L4" s="71" t="str">
        <f xml:space="preserve"> Time!L$43</f>
        <v>F-Monthly</v>
      </c>
      <c r="M4" s="71" t="str">
        <f xml:space="preserve"> Time!M$43</f>
        <v>F-Monthly</v>
      </c>
      <c r="N4" s="71" t="str">
        <f xml:space="preserve"> Time!N$43</f>
        <v>F-Monthly</v>
      </c>
      <c r="O4" s="71" t="str">
        <f xml:space="preserve"> Time!O$43</f>
        <v>F-Monthly</v>
      </c>
      <c r="P4" s="71" t="str">
        <f xml:space="preserve"> Time!P$43</f>
        <v>F-Monthly</v>
      </c>
      <c r="Q4" s="71" t="str">
        <f xml:space="preserve"> Time!Q$43</f>
        <v>F-Monthly</v>
      </c>
      <c r="R4" s="71" t="str">
        <f xml:space="preserve"> Time!R$43</f>
        <v>F-Monthly</v>
      </c>
      <c r="S4" s="71" t="str">
        <f xml:space="preserve"> Time!S$43</f>
        <v>F-Monthly</v>
      </c>
      <c r="T4" s="71" t="str">
        <f xml:space="preserve"> Time!T$43</f>
        <v>F-Monthly</v>
      </c>
      <c r="U4" s="71" t="str">
        <f xml:space="preserve"> Time!U$43</f>
        <v>F-Monthly</v>
      </c>
      <c r="V4" s="71" t="str">
        <f xml:space="preserve"> Time!V$43</f>
        <v>F-Monthly</v>
      </c>
      <c r="W4" s="71" t="str">
        <f xml:space="preserve"> Time!W$43</f>
        <v>F-Monthly</v>
      </c>
      <c r="X4" s="71" t="str">
        <f xml:space="preserve"> Time!X$43</f>
        <v>F-Monthly</v>
      </c>
      <c r="Y4" s="71" t="str">
        <f xml:space="preserve"> Time!Y$43</f>
        <v>F-Monthly</v>
      </c>
      <c r="Z4" s="71" t="str">
        <f xml:space="preserve"> Time!Z$43</f>
        <v>F-Monthly</v>
      </c>
      <c r="AA4" s="71" t="str">
        <f xml:space="preserve"> Time!AA$43</f>
        <v>F-Monthly</v>
      </c>
      <c r="AB4" s="71" t="str">
        <f xml:space="preserve"> Time!AB$43</f>
        <v>F-Monthly</v>
      </c>
      <c r="AC4" s="71" t="str">
        <f xml:space="preserve"> Time!AC$43</f>
        <v>F-Monthly</v>
      </c>
      <c r="AD4" s="71" t="str">
        <f xml:space="preserve"> Time!AD$43</f>
        <v>F-Monthly</v>
      </c>
      <c r="AE4" s="71" t="str">
        <f xml:space="preserve"> Time!AE$43</f>
        <v>F-Monthly</v>
      </c>
      <c r="AF4" s="71" t="str">
        <f xml:space="preserve"> Time!AF$43</f>
        <v>F-Monthly</v>
      </c>
      <c r="AG4" s="71" t="str">
        <f xml:space="preserve"> Time!AG$43</f>
        <v>F-Monthly</v>
      </c>
      <c r="AH4" s="71" t="str">
        <f xml:space="preserve"> Time!AH$43</f>
        <v>F-Monthly</v>
      </c>
      <c r="AI4" s="71" t="str">
        <f xml:space="preserve"> Time!AI$43</f>
        <v>F-Annually</v>
      </c>
      <c r="AJ4" s="71" t="str">
        <f xml:space="preserve"> Time!AJ$43</f>
        <v>F-Annually</v>
      </c>
      <c r="AK4" s="71" t="str">
        <f xml:space="preserve"> Time!AK$43</f>
        <v>F-Annually</v>
      </c>
      <c r="AL4" s="71">
        <f xml:space="preserve"> Time!AL$43</f>
        <v>0</v>
      </c>
    </row>
    <row r="6" spans="1:38" x14ac:dyDescent="0.2">
      <c r="A6" s="6" t="s">
        <v>50</v>
      </c>
    </row>
    <row r="8" spans="1:38" x14ac:dyDescent="0.2">
      <c r="E8" s="42" t="str">
        <f xml:space="preserve"> Inp!E$19</f>
        <v>Increase % in widget vol. in annual periods</v>
      </c>
      <c r="F8" s="96">
        <f xml:space="preserve"> Inp!F$19</f>
        <v>0.02</v>
      </c>
      <c r="G8" s="42" t="str">
        <f xml:space="preserve"> Inp!G$19</f>
        <v>%</v>
      </c>
    </row>
    <row r="9" spans="1:38" x14ac:dyDescent="0.2">
      <c r="E9" s="42" t="str">
        <f xml:space="preserve"> Inp!E$18</f>
        <v>Widget vol. in monthly periods (contractual)</v>
      </c>
      <c r="F9" s="42">
        <f xml:space="preserve"> Inp!F$18</f>
        <v>0</v>
      </c>
      <c r="G9" s="42" t="str">
        <f xml:space="preserve"> Inp!G$18</f>
        <v>widgets</v>
      </c>
      <c r="H9" s="42">
        <f xml:space="preserve"> Inp!H$18</f>
        <v>12092</v>
      </c>
      <c r="I9" s="42">
        <f xml:space="preserve"> Inp!I$18</f>
        <v>0</v>
      </c>
      <c r="J9" s="42">
        <f xml:space="preserve"> Inp!J$18</f>
        <v>0</v>
      </c>
      <c r="K9" s="42">
        <f xml:space="preserve"> Inp!K$18</f>
        <v>531</v>
      </c>
      <c r="L9" s="42">
        <f xml:space="preserve"> Inp!L$18</f>
        <v>499</v>
      </c>
      <c r="M9" s="42">
        <f xml:space="preserve"> Inp!M$18</f>
        <v>529</v>
      </c>
      <c r="N9" s="42">
        <f xml:space="preserve"> Inp!N$18</f>
        <v>490</v>
      </c>
      <c r="O9" s="42">
        <f xml:space="preserve"> Inp!O$18</f>
        <v>528</v>
      </c>
      <c r="P9" s="42">
        <f xml:space="preserve"> Inp!P$18</f>
        <v>523</v>
      </c>
      <c r="Q9" s="42">
        <f xml:space="preserve"> Inp!Q$18</f>
        <v>546</v>
      </c>
      <c r="R9" s="42">
        <f xml:space="preserve"> Inp!R$18</f>
        <v>475</v>
      </c>
      <c r="S9" s="42">
        <f xml:space="preserve"> Inp!S$18</f>
        <v>492</v>
      </c>
      <c r="T9" s="42">
        <f xml:space="preserve"> Inp!T$18</f>
        <v>529</v>
      </c>
      <c r="U9" s="42">
        <f xml:space="preserve"> Inp!U$18</f>
        <v>459</v>
      </c>
      <c r="V9" s="42">
        <f xml:space="preserve"> Inp!V$18</f>
        <v>530</v>
      </c>
      <c r="W9" s="42">
        <f xml:space="preserve"> Inp!W$18</f>
        <v>542</v>
      </c>
      <c r="X9" s="42">
        <f xml:space="preserve"> Inp!X$18</f>
        <v>532</v>
      </c>
      <c r="Y9" s="42">
        <f xml:space="preserve"> Inp!Y$18</f>
        <v>459</v>
      </c>
      <c r="Z9" s="42">
        <f xml:space="preserve"> Inp!Z$18</f>
        <v>490</v>
      </c>
      <c r="AA9" s="42">
        <f xml:space="preserve"> Inp!AA$18</f>
        <v>508</v>
      </c>
      <c r="AB9" s="42">
        <f xml:space="preserve"> Inp!AB$18</f>
        <v>525</v>
      </c>
      <c r="AC9" s="42">
        <f xml:space="preserve"> Inp!AC$18</f>
        <v>454</v>
      </c>
      <c r="AD9" s="42">
        <f xml:space="preserve"> Inp!AD$18</f>
        <v>468</v>
      </c>
      <c r="AE9" s="42">
        <f xml:space="preserve"> Inp!AE$18</f>
        <v>466</v>
      </c>
      <c r="AF9" s="42">
        <f xml:space="preserve"> Inp!AF$18</f>
        <v>531</v>
      </c>
      <c r="AG9" s="42">
        <f xml:space="preserve"> Inp!AG$18</f>
        <v>517</v>
      </c>
      <c r="AH9" s="42">
        <f xml:space="preserve"> Inp!AH$18</f>
        <v>469</v>
      </c>
      <c r="AI9" s="42">
        <f xml:space="preserve"> Inp!AI$18</f>
        <v>0</v>
      </c>
      <c r="AJ9" s="42">
        <f xml:space="preserve"> Inp!AJ$18</f>
        <v>0</v>
      </c>
      <c r="AK9" s="42">
        <f xml:space="preserve"> Inp!AK$18</f>
        <v>0</v>
      </c>
      <c r="AL9" s="42">
        <f xml:space="preserve"> Inp!AL$18</f>
        <v>0</v>
      </c>
    </row>
    <row r="10" spans="1:38" x14ac:dyDescent="0.2">
      <c r="E10" s="99" t="str">
        <f xml:space="preserve"> Time!E$39</f>
        <v>Months per model period</v>
      </c>
      <c r="F10" s="99">
        <f xml:space="preserve"> Time!F$39</f>
        <v>0</v>
      </c>
      <c r="G10" s="99" t="str">
        <f xml:space="preserve"> Time!G$39</f>
        <v>months</v>
      </c>
      <c r="H10" s="99">
        <f xml:space="preserve"> Time!H$39</f>
        <v>0</v>
      </c>
      <c r="I10" s="99">
        <f xml:space="preserve"> Time!I$39</f>
        <v>0</v>
      </c>
      <c r="J10" s="99">
        <f xml:space="preserve"> Time!J$39</f>
        <v>1</v>
      </c>
      <c r="K10" s="99">
        <f xml:space="preserve"> Time!K$39</f>
        <v>1</v>
      </c>
      <c r="L10" s="99">
        <f xml:space="preserve"> Time!L$39</f>
        <v>1</v>
      </c>
      <c r="M10" s="99">
        <f xml:space="preserve"> Time!M$39</f>
        <v>1</v>
      </c>
      <c r="N10" s="99">
        <f xml:space="preserve"> Time!N$39</f>
        <v>1</v>
      </c>
      <c r="O10" s="99">
        <f xml:space="preserve"> Time!O$39</f>
        <v>1</v>
      </c>
      <c r="P10" s="99">
        <f xml:space="preserve"> Time!P$39</f>
        <v>1</v>
      </c>
      <c r="Q10" s="99">
        <f xml:space="preserve"> Time!Q$39</f>
        <v>1</v>
      </c>
      <c r="R10" s="99">
        <f xml:space="preserve"> Time!R$39</f>
        <v>1</v>
      </c>
      <c r="S10" s="99">
        <f xml:space="preserve"> Time!S$39</f>
        <v>1</v>
      </c>
      <c r="T10" s="99">
        <f xml:space="preserve"> Time!T$39</f>
        <v>1</v>
      </c>
      <c r="U10" s="99">
        <f xml:space="preserve"> Time!U$39</f>
        <v>1</v>
      </c>
      <c r="V10" s="99">
        <f xml:space="preserve"> Time!V$39</f>
        <v>1</v>
      </c>
      <c r="W10" s="99">
        <f xml:space="preserve"> Time!W$39</f>
        <v>1</v>
      </c>
      <c r="X10" s="99">
        <f xml:space="preserve"> Time!X$39</f>
        <v>1</v>
      </c>
      <c r="Y10" s="99">
        <f xml:space="preserve"> Time!Y$39</f>
        <v>1</v>
      </c>
      <c r="Z10" s="99">
        <f xml:space="preserve"> Time!Z$39</f>
        <v>1</v>
      </c>
      <c r="AA10" s="99">
        <f xml:space="preserve"> Time!AA$39</f>
        <v>1</v>
      </c>
      <c r="AB10" s="99">
        <f xml:space="preserve"> Time!AB$39</f>
        <v>1</v>
      </c>
      <c r="AC10" s="99">
        <f xml:space="preserve"> Time!AC$39</f>
        <v>1</v>
      </c>
      <c r="AD10" s="99">
        <f xml:space="preserve"> Time!AD$39</f>
        <v>1</v>
      </c>
      <c r="AE10" s="99">
        <f xml:space="preserve"> Time!AE$39</f>
        <v>1</v>
      </c>
      <c r="AF10" s="99">
        <f xml:space="preserve"> Time!AF$39</f>
        <v>1</v>
      </c>
      <c r="AG10" s="99">
        <f xml:space="preserve"> Time!AG$39</f>
        <v>1</v>
      </c>
      <c r="AH10" s="99">
        <f xml:space="preserve"> Time!AH$39</f>
        <v>1</v>
      </c>
      <c r="AI10" s="99">
        <f xml:space="preserve"> Time!AI$39</f>
        <v>12</v>
      </c>
      <c r="AJ10" s="99">
        <f xml:space="preserve"> Time!AJ$39</f>
        <v>12</v>
      </c>
      <c r="AK10" s="99">
        <f xml:space="preserve"> Time!AK$39</f>
        <v>12</v>
      </c>
      <c r="AL10" s="99">
        <f xml:space="preserve"> Time!AL$39</f>
        <v>12</v>
      </c>
    </row>
    <row r="11" spans="1:38" x14ac:dyDescent="0.2">
      <c r="E11" s="101" t="str">
        <f xml:space="preserve"> Time!E$50</f>
        <v>Financial year ending</v>
      </c>
      <c r="F11" s="101">
        <f xml:space="preserve"> Time!F$50</f>
        <v>0</v>
      </c>
      <c r="G11" s="101" t="str">
        <f xml:space="preserve"> Time!G$50</f>
        <v>year #</v>
      </c>
      <c r="H11" s="101">
        <f xml:space="preserve"> Time!H$50</f>
        <v>0</v>
      </c>
      <c r="I11" s="101">
        <f xml:space="preserve"> Time!I$50</f>
        <v>0</v>
      </c>
      <c r="J11" s="101">
        <f xml:space="preserve"> Time!J$50</f>
        <v>2019</v>
      </c>
      <c r="K11" s="101">
        <f xml:space="preserve"> Time!K$50</f>
        <v>2020</v>
      </c>
      <c r="L11" s="101">
        <f xml:space="preserve"> Time!L$50</f>
        <v>2020</v>
      </c>
      <c r="M11" s="101">
        <f xml:space="preserve"> Time!M$50</f>
        <v>2020</v>
      </c>
      <c r="N11" s="101">
        <f xml:space="preserve"> Time!N$50</f>
        <v>2020</v>
      </c>
      <c r="O11" s="101">
        <f xml:space="preserve"> Time!O$50</f>
        <v>2020</v>
      </c>
      <c r="P11" s="101">
        <f xml:space="preserve"> Time!P$50</f>
        <v>2020</v>
      </c>
      <c r="Q11" s="101">
        <f xml:space="preserve"> Time!Q$50</f>
        <v>2020</v>
      </c>
      <c r="R11" s="101">
        <f xml:space="preserve"> Time!R$50</f>
        <v>2020</v>
      </c>
      <c r="S11" s="101">
        <f xml:space="preserve"> Time!S$50</f>
        <v>2020</v>
      </c>
      <c r="T11" s="101">
        <f xml:space="preserve"> Time!T$50</f>
        <v>2020</v>
      </c>
      <c r="U11" s="101">
        <f xml:space="preserve"> Time!U$50</f>
        <v>2020</v>
      </c>
      <c r="V11" s="101">
        <f xml:space="preserve"> Time!V$50</f>
        <v>2020</v>
      </c>
      <c r="W11" s="101">
        <f xml:space="preserve"> Time!W$50</f>
        <v>2021</v>
      </c>
      <c r="X11" s="101">
        <f xml:space="preserve"> Time!X$50</f>
        <v>2021</v>
      </c>
      <c r="Y11" s="101">
        <f xml:space="preserve"> Time!Y$50</f>
        <v>2021</v>
      </c>
      <c r="Z11" s="101">
        <f xml:space="preserve"> Time!Z$50</f>
        <v>2021</v>
      </c>
      <c r="AA11" s="101">
        <f xml:space="preserve"> Time!AA$50</f>
        <v>2021</v>
      </c>
      <c r="AB11" s="101">
        <f xml:space="preserve"> Time!AB$50</f>
        <v>2021</v>
      </c>
      <c r="AC11" s="101">
        <f xml:space="preserve"> Time!AC$50</f>
        <v>2021</v>
      </c>
      <c r="AD11" s="101">
        <f xml:space="preserve"> Time!AD$50</f>
        <v>2021</v>
      </c>
      <c r="AE11" s="101">
        <f xml:space="preserve"> Time!AE$50</f>
        <v>2021</v>
      </c>
      <c r="AF11" s="101">
        <f xml:space="preserve"> Time!AF$50</f>
        <v>2021</v>
      </c>
      <c r="AG11" s="101">
        <f xml:space="preserve"> Time!AG$50</f>
        <v>2021</v>
      </c>
      <c r="AH11" s="101">
        <f xml:space="preserve"> Time!AH$50</f>
        <v>2021</v>
      </c>
      <c r="AI11" s="101">
        <f xml:space="preserve"> Time!AI$50</f>
        <v>2022</v>
      </c>
      <c r="AJ11" s="101">
        <f xml:space="preserve"> Time!AJ$50</f>
        <v>2023</v>
      </c>
      <c r="AK11" s="101">
        <f xml:space="preserve"> Time!AK$50</f>
        <v>2024</v>
      </c>
      <c r="AL11" s="101">
        <f xml:space="preserve"> Time!AL$50</f>
        <v>2025</v>
      </c>
    </row>
    <row r="12" spans="1:38" x14ac:dyDescent="0.2">
      <c r="E12" s="4" t="s">
        <v>49</v>
      </c>
      <c r="G12" s="4" t="s">
        <v>28</v>
      </c>
      <c r="H12" s="4">
        <f xml:space="preserve"> SUM(J12:AL12)</f>
        <v>37152.283393760001</v>
      </c>
      <c r="I12" s="9"/>
      <c r="J12" s="4">
        <f xml:space="preserve"> IF(J10 = 1, J9, SUMIF($I11:I11, J11 - 1, $I12:I12) * (1 + $F8))</f>
        <v>0</v>
      </c>
      <c r="K12" s="4">
        <f xml:space="preserve"> IF(K10 = 1, K9, SUMIF($I11:J11, K11 - 1, $I12:J12) * (1 + $F8))</f>
        <v>531</v>
      </c>
      <c r="L12" s="4">
        <f xml:space="preserve"> IF(L10 = 1, L9, SUMIF($I11:K11, L11 - 1, $I12:K12) * (1 + $F8))</f>
        <v>499</v>
      </c>
      <c r="M12" s="4">
        <f xml:space="preserve"> IF(M10 = 1, M9, SUMIF($I11:L11, M11 - 1, $I12:L12) * (1 + $F8))</f>
        <v>529</v>
      </c>
      <c r="N12" s="4">
        <f xml:space="preserve"> IF(N10 = 1, N9, SUMIF($I11:M11, N11 - 1, $I12:M12) * (1 + $F8))</f>
        <v>490</v>
      </c>
      <c r="O12" s="4">
        <f xml:space="preserve"> IF(O10 = 1, O9, SUMIF($I11:N11, O11 - 1, $I12:N12) * (1 + $F8))</f>
        <v>528</v>
      </c>
      <c r="P12" s="4">
        <f xml:space="preserve"> IF(P10 = 1, P9, SUMIF($I11:O11, P11 - 1, $I12:O12) * (1 + $F8))</f>
        <v>523</v>
      </c>
      <c r="Q12" s="4">
        <f xml:space="preserve"> IF(Q10 = 1, Q9, SUMIF($I11:P11, Q11 - 1, $I12:P12) * (1 + $F8))</f>
        <v>546</v>
      </c>
      <c r="R12" s="4">
        <f xml:space="preserve"> IF(R10 = 1, R9, SUMIF($I11:Q11, R11 - 1, $I12:Q12) * (1 + $F8))</f>
        <v>475</v>
      </c>
      <c r="S12" s="4">
        <f xml:space="preserve"> IF(S10 = 1, S9, SUMIF($I11:R11, S11 - 1, $I12:R12) * (1 + $F8))</f>
        <v>492</v>
      </c>
      <c r="T12" s="4">
        <f xml:space="preserve"> IF(T10 = 1, T9, SUMIF($I11:S11, T11 - 1, $I12:S12) * (1 + $F8))</f>
        <v>529</v>
      </c>
      <c r="U12" s="4">
        <f xml:space="preserve"> IF(U10 = 1, U9, SUMIF($I11:T11, U11 - 1, $I12:T12) * (1 + $F8))</f>
        <v>459</v>
      </c>
      <c r="V12" s="4">
        <f xml:space="preserve"> IF(V10 = 1, V9, SUMIF($I11:U11, V11 - 1, $I12:U12) * (1 + $F8))</f>
        <v>530</v>
      </c>
      <c r="W12" s="4">
        <f xml:space="preserve"> IF(W10 = 1, W9, SUMIF($I11:V11, W11 - 1, $I12:V12) * (1 + $F8))</f>
        <v>542</v>
      </c>
      <c r="X12" s="4">
        <f xml:space="preserve"> IF(X10 = 1, X9, SUMIF($I11:W11, X11 - 1, $I12:W12) * (1 + $F8))</f>
        <v>532</v>
      </c>
      <c r="Y12" s="4">
        <f xml:space="preserve"> IF(Y10 = 1, Y9, SUMIF($I11:X11, Y11 - 1, $I12:X12) * (1 + $F8))</f>
        <v>459</v>
      </c>
      <c r="Z12" s="4">
        <f xml:space="preserve"> IF(Z10 = 1, Z9, SUMIF($I11:Y11, Z11 - 1, $I12:Y12) * (1 + $F8))</f>
        <v>490</v>
      </c>
      <c r="AA12" s="4">
        <f xml:space="preserve"> IF(AA10 = 1, AA9, SUMIF($I11:Z11, AA11 - 1, $I12:Z12) * (1 + $F8))</f>
        <v>508</v>
      </c>
      <c r="AB12" s="4">
        <f xml:space="preserve"> IF(AB10 = 1, AB9, SUMIF($I11:AA11, AB11 - 1, $I12:AA12) * (1 + $F8))</f>
        <v>525</v>
      </c>
      <c r="AC12" s="4">
        <f xml:space="preserve"> IF(AC10 = 1, AC9, SUMIF($I11:AB11, AC11 - 1, $I12:AB12) * (1 + $F8))</f>
        <v>454</v>
      </c>
      <c r="AD12" s="4">
        <f xml:space="preserve"> IF(AD10 = 1, AD9, SUMIF($I11:AC11, AD11 - 1, $I12:AC12) * (1 + $F8))</f>
        <v>468</v>
      </c>
      <c r="AE12" s="4">
        <f xml:space="preserve"> IF(AE10 = 1, AE9, SUMIF($I11:AD11, AE11 - 1, $I12:AD12) * (1 + $F8))</f>
        <v>466</v>
      </c>
      <c r="AF12" s="4">
        <f xml:space="preserve"> IF(AF10 = 1, AF9, SUMIF($I11:AE11, AF11 - 1, $I12:AE12) * (1 + $F8))</f>
        <v>531</v>
      </c>
      <c r="AG12" s="4">
        <f xml:space="preserve"> IF(AG10 = 1, AG9, SUMIF($I11:AF11, AG11 - 1, $I12:AF12) * (1 + $F8))</f>
        <v>517</v>
      </c>
      <c r="AH12" s="4">
        <f xml:space="preserve"> IF(AH10 = 1, AH9, SUMIF($I11:AG11, AH11 - 1, $I12:AG12) * (1 + $F8))</f>
        <v>469</v>
      </c>
      <c r="AI12" s="4">
        <f xml:space="preserve"> IF(AI10 = 1, AI9, SUMIF($I11:AH11, AI11 - 1, $I12:AH12) * (1 + $F8))</f>
        <v>6080.22</v>
      </c>
      <c r="AJ12" s="4">
        <f xml:space="preserve"> IF(AJ10 = 1, AJ9, SUMIF($I11:AI11, AJ11 - 1, $I12:AI12) * (1 + $F8))</f>
        <v>6201.8244000000004</v>
      </c>
      <c r="AK12" s="4">
        <f xml:space="preserve"> IF(AK10 = 1, AK9, SUMIF($I11:AJ11, AK11 - 1, $I12:AJ12) * (1 + $F8))</f>
        <v>6325.8608880000002</v>
      </c>
      <c r="AL12" s="4">
        <f xml:space="preserve"> IF(AL10 = 1, AL9, SUMIF($I11:AK11, AL11 - 1, $I12:AK12) * (1 + $F8))</f>
        <v>6452.3781057599999</v>
      </c>
    </row>
    <row r="15" spans="1:38" x14ac:dyDescent="0.2">
      <c r="A15" s="6" t="s">
        <v>10</v>
      </c>
    </row>
    <row r="17" spans="1:38" x14ac:dyDescent="0.2">
      <c r="E17" s="37" t="str">
        <f xml:space="preserve"> Inp!E$24</f>
        <v>Widget price (real)</v>
      </c>
      <c r="F17" s="37">
        <f xml:space="preserve"> Inp!F$24</f>
        <v>34</v>
      </c>
      <c r="G17" s="37" t="str">
        <f xml:space="preserve"> Inp!G$24</f>
        <v>USD / widget</v>
      </c>
    </row>
    <row r="18" spans="1:38" x14ac:dyDescent="0.2">
      <c r="A18" s="38"/>
      <c r="B18" s="38"/>
      <c r="C18" s="39"/>
      <c r="D18" s="40"/>
      <c r="E18" s="40" t="s">
        <v>15</v>
      </c>
      <c r="F18" s="40"/>
      <c r="G18" s="40"/>
      <c r="H18" s="40"/>
      <c r="I18" s="40"/>
      <c r="J18" s="40">
        <v>1</v>
      </c>
      <c r="K18" s="40">
        <v>1.02</v>
      </c>
      <c r="L18" s="40">
        <v>1.0404</v>
      </c>
      <c r="M18" s="40">
        <v>1.0612079999999999</v>
      </c>
      <c r="N18" s="40">
        <v>1.08243216</v>
      </c>
      <c r="O18" s="40">
        <v>1.1040808032</v>
      </c>
      <c r="P18" s="40">
        <v>1.1261624192640001</v>
      </c>
      <c r="Q18" s="40">
        <v>1.14868566764928</v>
      </c>
      <c r="R18" s="40">
        <v>1.1716593810022657</v>
      </c>
      <c r="S18" s="40">
        <v>1.1950925686223111</v>
      </c>
      <c r="T18" s="40">
        <v>1.2189944199947573</v>
      </c>
      <c r="U18" s="40">
        <v>1.2433743083946525</v>
      </c>
      <c r="V18" s="40">
        <v>1.2682417945625455</v>
      </c>
      <c r="W18" s="40">
        <v>1.2936066304537963</v>
      </c>
      <c r="X18" s="40">
        <v>1.3194787630628724</v>
      </c>
      <c r="Y18" s="40">
        <v>1.3458683383241299</v>
      </c>
      <c r="Z18" s="40">
        <v>1.3727857050906125</v>
      </c>
      <c r="AA18" s="40">
        <v>1.4002414191924248</v>
      </c>
      <c r="AB18" s="40">
        <v>1.4282462475762734</v>
      </c>
      <c r="AC18" s="40">
        <v>1.4568111725277988</v>
      </c>
      <c r="AD18" s="40">
        <v>1.4859473959783549</v>
      </c>
      <c r="AE18" s="40">
        <v>1.5156663438979221</v>
      </c>
      <c r="AF18" s="40">
        <v>1.5459796707758806</v>
      </c>
      <c r="AG18" s="40">
        <v>1.5768992641913981</v>
      </c>
      <c r="AH18" s="40">
        <v>1.6084372494752261</v>
      </c>
      <c r="AI18" s="40">
        <v>2.039887343715705</v>
      </c>
      <c r="AJ18" s="40">
        <v>2.5870703854994295</v>
      </c>
      <c r="AK18" s="40">
        <v>3.2810307883654124</v>
      </c>
      <c r="AL18" s="40">
        <v>4.161140375051513</v>
      </c>
    </row>
    <row r="19" spans="1:38" x14ac:dyDescent="0.2">
      <c r="E19" s="24" t="str">
        <f t="shared" ref="E19" si="0" xml:space="preserve"> E$12</f>
        <v>Widget volume</v>
      </c>
      <c r="F19" s="24">
        <f t="shared" ref="F19" si="1" xml:space="preserve"> F$12</f>
        <v>0</v>
      </c>
      <c r="G19" s="24" t="str">
        <f t="shared" ref="G19:AL19" si="2" xml:space="preserve"> G$12</f>
        <v>widgets</v>
      </c>
      <c r="H19" s="24">
        <f t="shared" si="2"/>
        <v>37152.283393760001</v>
      </c>
      <c r="I19" s="24">
        <f t="shared" si="2"/>
        <v>0</v>
      </c>
      <c r="J19" s="24">
        <f t="shared" si="2"/>
        <v>0</v>
      </c>
      <c r="K19" s="24">
        <f t="shared" si="2"/>
        <v>531</v>
      </c>
      <c r="L19" s="24">
        <f t="shared" si="2"/>
        <v>499</v>
      </c>
      <c r="M19" s="24">
        <f t="shared" si="2"/>
        <v>529</v>
      </c>
      <c r="N19" s="24">
        <f t="shared" si="2"/>
        <v>490</v>
      </c>
      <c r="O19" s="24">
        <f t="shared" si="2"/>
        <v>528</v>
      </c>
      <c r="P19" s="24">
        <f t="shared" si="2"/>
        <v>523</v>
      </c>
      <c r="Q19" s="24">
        <f t="shared" si="2"/>
        <v>546</v>
      </c>
      <c r="R19" s="24">
        <f t="shared" si="2"/>
        <v>475</v>
      </c>
      <c r="S19" s="24">
        <f t="shared" si="2"/>
        <v>492</v>
      </c>
      <c r="T19" s="24">
        <f t="shared" si="2"/>
        <v>529</v>
      </c>
      <c r="U19" s="24">
        <f t="shared" si="2"/>
        <v>459</v>
      </c>
      <c r="V19" s="24">
        <f t="shared" si="2"/>
        <v>530</v>
      </c>
      <c r="W19" s="24">
        <f t="shared" si="2"/>
        <v>542</v>
      </c>
      <c r="X19" s="24">
        <f t="shared" si="2"/>
        <v>532</v>
      </c>
      <c r="Y19" s="24">
        <f t="shared" si="2"/>
        <v>459</v>
      </c>
      <c r="Z19" s="24">
        <f t="shared" si="2"/>
        <v>490</v>
      </c>
      <c r="AA19" s="24">
        <f t="shared" si="2"/>
        <v>508</v>
      </c>
      <c r="AB19" s="24">
        <f t="shared" si="2"/>
        <v>525</v>
      </c>
      <c r="AC19" s="24">
        <f t="shared" si="2"/>
        <v>454</v>
      </c>
      <c r="AD19" s="24">
        <f t="shared" si="2"/>
        <v>468</v>
      </c>
      <c r="AE19" s="24">
        <f t="shared" si="2"/>
        <v>466</v>
      </c>
      <c r="AF19" s="24">
        <f t="shared" si="2"/>
        <v>531</v>
      </c>
      <c r="AG19" s="24">
        <f t="shared" si="2"/>
        <v>517</v>
      </c>
      <c r="AH19" s="24">
        <f t="shared" si="2"/>
        <v>469</v>
      </c>
      <c r="AI19" s="24">
        <f t="shared" si="2"/>
        <v>6080.22</v>
      </c>
      <c r="AJ19" s="24">
        <f t="shared" si="2"/>
        <v>6201.8244000000004</v>
      </c>
      <c r="AK19" s="24">
        <f t="shared" si="2"/>
        <v>6325.8608880000002</v>
      </c>
      <c r="AL19" s="24">
        <f t="shared" si="2"/>
        <v>6452.3781057599999</v>
      </c>
    </row>
    <row r="20" spans="1:38" x14ac:dyDescent="0.2">
      <c r="E20" s="42" t="str">
        <f xml:space="preserve"> Time!E$35</f>
        <v>Forecast period flag</v>
      </c>
      <c r="F20" s="42">
        <f xml:space="preserve"> Time!F$35</f>
        <v>0</v>
      </c>
      <c r="G20" s="42" t="str">
        <f xml:space="preserve"> Time!G$35</f>
        <v>flag</v>
      </c>
      <c r="H20" s="42">
        <f xml:space="preserve"> Time!H$35</f>
        <v>27</v>
      </c>
      <c r="I20" s="42">
        <f xml:space="preserve"> Time!I$35</f>
        <v>0</v>
      </c>
      <c r="J20" s="42">
        <f xml:space="preserve"> Time!J$35</f>
        <v>0</v>
      </c>
      <c r="K20" s="42">
        <f xml:space="preserve"> Time!K$35</f>
        <v>1</v>
      </c>
      <c r="L20" s="42">
        <f xml:space="preserve"> Time!L$35</f>
        <v>1</v>
      </c>
      <c r="M20" s="42">
        <f xml:space="preserve"> Time!M$35</f>
        <v>1</v>
      </c>
      <c r="N20" s="42">
        <f xml:space="preserve"> Time!N$35</f>
        <v>1</v>
      </c>
      <c r="O20" s="42">
        <f xml:space="preserve"> Time!O$35</f>
        <v>1</v>
      </c>
      <c r="P20" s="42">
        <f xml:space="preserve"> Time!P$35</f>
        <v>1</v>
      </c>
      <c r="Q20" s="42">
        <f xml:space="preserve"> Time!Q$35</f>
        <v>1</v>
      </c>
      <c r="R20" s="42">
        <f xml:space="preserve"> Time!R$35</f>
        <v>1</v>
      </c>
      <c r="S20" s="42">
        <f xml:space="preserve"> Time!S$35</f>
        <v>1</v>
      </c>
      <c r="T20" s="42">
        <f xml:space="preserve"> Time!T$35</f>
        <v>1</v>
      </c>
      <c r="U20" s="42">
        <f xml:space="preserve"> Time!U$35</f>
        <v>1</v>
      </c>
      <c r="V20" s="42">
        <f xml:space="preserve"> Time!V$35</f>
        <v>1</v>
      </c>
      <c r="W20" s="42">
        <f xml:space="preserve"> Time!W$35</f>
        <v>1</v>
      </c>
      <c r="X20" s="42">
        <f xml:space="preserve"> Time!X$35</f>
        <v>1</v>
      </c>
      <c r="Y20" s="42">
        <f xml:space="preserve"> Time!Y$35</f>
        <v>1</v>
      </c>
      <c r="Z20" s="42">
        <f xml:space="preserve"> Time!Z$35</f>
        <v>1</v>
      </c>
      <c r="AA20" s="42">
        <f xml:space="preserve"> Time!AA$35</f>
        <v>1</v>
      </c>
      <c r="AB20" s="42">
        <f xml:space="preserve"> Time!AB$35</f>
        <v>1</v>
      </c>
      <c r="AC20" s="42">
        <f xml:space="preserve"> Time!AC$35</f>
        <v>1</v>
      </c>
      <c r="AD20" s="42">
        <f xml:space="preserve"> Time!AD$35</f>
        <v>1</v>
      </c>
      <c r="AE20" s="42">
        <f xml:space="preserve"> Time!AE$35</f>
        <v>1</v>
      </c>
      <c r="AF20" s="42">
        <f xml:space="preserve"> Time!AF$35</f>
        <v>1</v>
      </c>
      <c r="AG20" s="42">
        <f xml:space="preserve"> Time!AG$35</f>
        <v>1</v>
      </c>
      <c r="AH20" s="42">
        <f xml:space="preserve"> Time!AH$35</f>
        <v>1</v>
      </c>
      <c r="AI20" s="42">
        <f xml:space="preserve"> Time!AI$35</f>
        <v>1</v>
      </c>
      <c r="AJ20" s="42">
        <f xml:space="preserve"> Time!AJ$35</f>
        <v>1</v>
      </c>
      <c r="AK20" s="42">
        <f xml:space="preserve"> Time!AK$35</f>
        <v>1</v>
      </c>
      <c r="AL20" s="42">
        <f xml:space="preserve"> Time!AL$35</f>
        <v>0</v>
      </c>
    </row>
    <row r="21" spans="1:38" x14ac:dyDescent="0.2">
      <c r="E21" s="41" t="s">
        <v>13</v>
      </c>
      <c r="F21" s="41" t="s">
        <v>34</v>
      </c>
      <c r="G21" s="41" t="s">
        <v>14</v>
      </c>
      <c r="H21" s="41">
        <f xml:space="preserve"> SUM(J21:AL21)</f>
        <v>2203033.2938414607</v>
      </c>
      <c r="I21" s="41"/>
      <c r="J21" s="41">
        <f t="shared" ref="J21:AL21" si="3" xml:space="preserve"> $F17 * J18 * J19 * J20</f>
        <v>0</v>
      </c>
      <c r="K21" s="41">
        <f t="shared" si="3"/>
        <v>18415.079999999998</v>
      </c>
      <c r="L21" s="41">
        <f t="shared" si="3"/>
        <v>17651.426399999997</v>
      </c>
      <c r="M21" s="41">
        <f t="shared" si="3"/>
        <v>19086.887087999999</v>
      </c>
      <c r="N21" s="41">
        <f t="shared" si="3"/>
        <v>18033.319785600001</v>
      </c>
      <c r="O21" s="41">
        <f t="shared" si="3"/>
        <v>19820.458579046397</v>
      </c>
      <c r="P21" s="41">
        <f t="shared" si="3"/>
        <v>20025.420139352449</v>
      </c>
      <c r="Q21" s="41">
        <f t="shared" si="3"/>
        <v>21324.200734241233</v>
      </c>
      <c r="R21" s="41">
        <f t="shared" si="3"/>
        <v>18922.299003186592</v>
      </c>
      <c r="S21" s="41">
        <f t="shared" si="3"/>
        <v>19991.508487914019</v>
      </c>
      <c r="T21" s="41">
        <f t="shared" si="3"/>
        <v>21924.833638025706</v>
      </c>
      <c r="U21" s="41">
        <f t="shared" si="3"/>
        <v>19404.099456806947</v>
      </c>
      <c r="V21" s="41">
        <f t="shared" si="3"/>
        <v>22853.717138017069</v>
      </c>
      <c r="W21" s="41">
        <f t="shared" si="3"/>
        <v>23838.582986002555</v>
      </c>
      <c r="X21" s="41">
        <f t="shared" si="3"/>
        <v>23866.731866281236</v>
      </c>
      <c r="Y21" s="41">
        <f t="shared" si="3"/>
        <v>21003.621287886373</v>
      </c>
      <c r="Z21" s="41">
        <f t="shared" si="3"/>
        <v>22870.609846809606</v>
      </c>
      <c r="AA21" s="41">
        <f t="shared" si="3"/>
        <v>24184.969792291562</v>
      </c>
      <c r="AB21" s="41">
        <f t="shared" si="3"/>
        <v>25494.19551923648</v>
      </c>
      <c r="AC21" s="41">
        <f t="shared" si="3"/>
        <v>22487.337259139102</v>
      </c>
      <c r="AD21" s="41">
        <f t="shared" si="3"/>
        <v>23644.394964807583</v>
      </c>
      <c r="AE21" s="41">
        <f t="shared" si="3"/>
        <v>24014.217552718677</v>
      </c>
      <c r="AF21" s="41">
        <f t="shared" si="3"/>
        <v>27911.11697618775</v>
      </c>
      <c r="AG21" s="41">
        <f t="shared" si="3"/>
        <v>27718.735265956395</v>
      </c>
      <c r="AH21" s="41">
        <f t="shared" si="3"/>
        <v>25648.140380131957</v>
      </c>
      <c r="AI21" s="41">
        <f t="shared" si="3"/>
        <v>421700.77005024155</v>
      </c>
      <c r="AJ21" s="41">
        <f t="shared" si="3"/>
        <v>545514.9122044642</v>
      </c>
      <c r="AK21" s="41">
        <f t="shared" si="3"/>
        <v>705681.70743911539</v>
      </c>
      <c r="AL21" s="41">
        <f t="shared" si="3"/>
        <v>0</v>
      </c>
    </row>
    <row r="24" spans="1:38" x14ac:dyDescent="0.2">
      <c r="K24" s="93"/>
    </row>
  </sheetData>
  <conditionalFormatting sqref="J4:AL4">
    <cfRule type="expression" dxfId="1" priority="1">
      <formula>J$4="F-Monthly"</formula>
    </cfRule>
    <cfRule type="expression" dxfId="0" priority="2">
      <formula>J$4=0</formula>
    </cfRule>
  </conditionalFormatting>
  <dataValidations count="1">
    <dataValidation allowBlank="1" showInputMessage="1" showErrorMessage="1" sqref="E17:G17" xr:uid="{2A9F0129-6BEA-49A4-A8EE-24240EDB8906}"/>
  </dataValidations>
  <printOptions verticalCentered="1" headings="1"/>
  <pageMargins left="0.74803149606299213" right="0.74803149606299213" top="0.98425196850393704" bottom="0.98425196850393704" header="0.51181102362204722" footer="0.51181102362204722"/>
  <pageSetup scale="55" orientation="landscape" blackAndWhite="1" horizontalDpi="300" verticalDpi="300" r:id="rId1"/>
  <headerFooter alignWithMargins="0">
    <oddHeader>&amp;LTIMELINES&amp;CSheet: &amp;A&amp;RSTRICTLY CONFIDENTIAL</oddHeader>
    <oddFooter>&amp;L&amp;F (Printed on &amp;D at &amp;T) 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0CCB-C730-4F14-B870-B81AF1463C6F}">
  <sheetPr codeName="Sheet4">
    <tabColor rgb="FF0070C0"/>
  </sheetPr>
  <dimension ref="A1:BW8"/>
  <sheetViews>
    <sheetView showGridLines="0" zoomScale="80" zoomScaleNormal="8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J5" sqref="J5"/>
    </sheetView>
  </sheetViews>
  <sheetFormatPr defaultColWidth="0" defaultRowHeight="12.75" x14ac:dyDescent="0.2"/>
  <cols>
    <col min="1" max="1" width="1.28515625" style="6" customWidth="1"/>
    <col min="2" max="2" width="1.28515625" style="1" customWidth="1"/>
    <col min="3" max="3" width="1.28515625" style="2" customWidth="1"/>
    <col min="4" max="4" width="1.28515625" style="3" customWidth="1"/>
    <col min="5" max="5" width="40.7109375" style="4" customWidth="1"/>
    <col min="6" max="6" width="12.7109375" style="4" customWidth="1"/>
    <col min="7" max="8" width="11.7109375" style="4" customWidth="1"/>
    <col min="9" max="9" width="2.7109375" style="4" customWidth="1"/>
    <col min="10" max="16" width="11.7109375" style="4" customWidth="1"/>
    <col min="17" max="75" width="0" style="5" hidden="1" customWidth="1"/>
    <col min="76" max="16384" width="11.7109375" style="5" hidden="1"/>
  </cols>
  <sheetData>
    <row r="1" spans="1:16" ht="18" x14ac:dyDescent="0.2">
      <c r="A1" s="70" t="str">
        <f ca="1" xml:space="preserve"> RIGHT(CELL("filename", A1), LEN(CELL("filename", A1)) - SEARCH("]", CELL("filename", A1)))</f>
        <v>Outputs</v>
      </c>
    </row>
    <row r="2" spans="1:16" s="22" customFormat="1" x14ac:dyDescent="0.2">
      <c r="A2" s="16"/>
      <c r="B2" s="16"/>
      <c r="C2" s="17"/>
      <c r="D2" s="20"/>
      <c r="F2" s="21"/>
      <c r="G2" s="21"/>
      <c r="H2" s="21"/>
      <c r="I2" s="21"/>
    </row>
    <row r="3" spans="1:16" s="22" customFormat="1" x14ac:dyDescent="0.2">
      <c r="A3" s="16"/>
      <c r="B3" s="16"/>
      <c r="C3" s="17"/>
      <c r="D3" s="20"/>
      <c r="E3" s="21" t="str">
        <f xml:space="preserve"> Time!E$60</f>
        <v>Model period beginning - annual</v>
      </c>
      <c r="F3" s="21"/>
      <c r="G3" s="21"/>
      <c r="H3" s="21"/>
      <c r="I3" s="21"/>
      <c r="J3" s="16">
        <f xml:space="preserve"> Time!J$60</f>
        <v>43556</v>
      </c>
      <c r="K3" s="16">
        <f xml:space="preserve"> Time!K$60</f>
        <v>43922</v>
      </c>
      <c r="L3" s="16">
        <f xml:space="preserve"> Time!L$60</f>
        <v>44287</v>
      </c>
      <c r="M3" s="16">
        <f xml:space="preserve"> Time!M$60</f>
        <v>44652</v>
      </c>
      <c r="N3" s="16">
        <f xml:space="preserve"> Time!N$60</f>
        <v>45017</v>
      </c>
      <c r="O3" s="16">
        <f xml:space="preserve"> Time!O$60</f>
        <v>45383</v>
      </c>
      <c r="P3" s="16">
        <f xml:space="preserve"> Time!P$60</f>
        <v>45748</v>
      </c>
    </row>
    <row r="4" spans="1:16" s="69" customFormat="1" x14ac:dyDescent="0.2">
      <c r="A4" s="66"/>
      <c r="B4" s="67"/>
      <c r="C4" s="68"/>
      <c r="D4" s="65"/>
      <c r="E4" s="21" t="str">
        <f xml:space="preserve"> Time!E$57</f>
        <v>Model period ending - annual</v>
      </c>
      <c r="F4" s="1" t="s">
        <v>17</v>
      </c>
      <c r="G4" s="1" t="s">
        <v>18</v>
      </c>
      <c r="H4" s="1" t="s">
        <v>33</v>
      </c>
      <c r="I4" s="65"/>
      <c r="J4" s="16">
        <f xml:space="preserve"> Time!J$57</f>
        <v>43921</v>
      </c>
      <c r="K4" s="16">
        <f xml:space="preserve"> Time!K$57</f>
        <v>44286</v>
      </c>
      <c r="L4" s="16">
        <f xml:space="preserve"> Time!L$57</f>
        <v>44651</v>
      </c>
      <c r="M4" s="16">
        <f xml:space="preserve"> Time!M$57</f>
        <v>45016</v>
      </c>
      <c r="N4" s="16">
        <f xml:space="preserve"> Time!N$57</f>
        <v>45382</v>
      </c>
      <c r="O4" s="16">
        <f xml:space="preserve"> Time!O$57</f>
        <v>45747</v>
      </c>
      <c r="P4" s="16">
        <f xml:space="preserve"> Time!P$57</f>
        <v>46112</v>
      </c>
    </row>
    <row r="6" spans="1:16" x14ac:dyDescent="0.2">
      <c r="A6" s="6" t="s">
        <v>16</v>
      </c>
    </row>
    <row r="8" spans="1:16" x14ac:dyDescent="0.2">
      <c r="E8" s="42" t="str">
        <f xml:space="preserve"> Calc!E$21</f>
        <v>Operating revenue</v>
      </c>
      <c r="F8" s="42" t="str">
        <f xml:space="preserve"> Calc!F$21</f>
        <v>IS</v>
      </c>
      <c r="G8" s="42" t="str">
        <f xml:space="preserve"> Calc!G$21</f>
        <v>USD</v>
      </c>
      <c r="H8" s="4">
        <f xml:space="preserve"> SUM(J8:P8)</f>
        <v>2203033.2938414607</v>
      </c>
      <c r="J8" s="4">
        <f xml:space="preserve"> SUMIFS(Calc!$J21:$AL21, Calc!$J$3:$AL$3, "&lt;= " &amp; J$4, Calc!$J$2:$AL$2, "&gt;=" &amp; J$3)</f>
        <v>0</v>
      </c>
      <c r="K8" s="4">
        <f xml:space="preserve"> SUMIFS(Calc!$J21:$AL21, Calc!$J$3:$AL$3, "&lt;= " &amp; K$4, Calc!$J$2:$AL$2, "&gt;=" &amp; K$3)</f>
        <v>237453.25045019039</v>
      </c>
      <c r="L8" s="4">
        <f xml:space="preserve"> SUMIFS(Calc!$J21:$AL21, Calc!$J$3:$AL$3, "&lt;= " &amp; L$4, Calc!$J$2:$AL$2, "&gt;=" &amp; L$3)</f>
        <v>292682.65369744925</v>
      </c>
      <c r="M8" s="4">
        <f xml:space="preserve"> SUMIFS(Calc!$J21:$AL21, Calc!$J$3:$AL$3, "&lt;= " &amp; M$4, Calc!$J$2:$AL$2, "&gt;=" &amp; M$3)</f>
        <v>421700.77005024155</v>
      </c>
      <c r="N8" s="4">
        <f xml:space="preserve"> SUMIFS(Calc!$J21:$AL21, Calc!$J$3:$AL$3, "&lt;= " &amp; N$4, Calc!$J$2:$AL$2, "&gt;=" &amp; N$3)</f>
        <v>545514.9122044642</v>
      </c>
      <c r="O8" s="4">
        <f xml:space="preserve"> SUMIFS(Calc!$J21:$AL21, Calc!$J$3:$AL$3, "&lt;= " &amp; O$4, Calc!$J$2:$AL$2, "&gt;=" &amp; O$3)</f>
        <v>705681.70743911539</v>
      </c>
      <c r="P8" s="4">
        <f xml:space="preserve"> SUMIFS(Calc!$J21:$AL21, Calc!$J$3:$AL$3, "&lt;= " &amp; P$4, Calc!$J$2:$AL$2, "&gt;=" &amp; P$3)</f>
        <v>0</v>
      </c>
    </row>
  </sheetData>
  <printOptions verticalCentered="1" headings="1"/>
  <pageMargins left="0.74803149606299213" right="0.74803149606299213" top="0.98425196850393704" bottom="0.98425196850393704" header="0.51181102362204722" footer="0.51181102362204722"/>
  <pageSetup scale="55" orientation="landscape" blackAndWhite="1" horizontalDpi="300" verticalDpi="300" r:id="rId1"/>
  <headerFooter alignWithMargins="0">
    <oddHeader>&amp;LTIMELINES&amp;CSheet: &amp;A&amp;RSTRICTLY CONFIDENTIAL</oddHeader>
    <oddFooter>&amp;L&amp;F (Printed on &amp;D at &amp;T) 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799662DAA36042B63D9FED29C4AD62" ma:contentTypeVersion="12" ma:contentTypeDescription="Create a new document." ma:contentTypeScope="" ma:versionID="83cc96875dd379a7b7f47bd51a1a51fa">
  <xsd:schema xmlns:xsd="http://www.w3.org/2001/XMLSchema" xmlns:xs="http://www.w3.org/2001/XMLSchema" xmlns:p="http://schemas.microsoft.com/office/2006/metadata/properties" xmlns:ns2="7b971bdc-f9f3-43d4-b9ce-49fce920c850" xmlns:ns3="343f7221-44c7-45fc-9741-8f20a5e6622d" targetNamespace="http://schemas.microsoft.com/office/2006/metadata/properties" ma:root="true" ma:fieldsID="3e0b71f6b17b63a06da0a1b011da8e0d" ns2:_="" ns3:_="">
    <xsd:import namespace="7b971bdc-f9f3-43d4-b9ce-49fce920c850"/>
    <xsd:import namespace="343f7221-44c7-45fc-9741-8f20a5e662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71bdc-f9f3-43d4-b9ce-49fce920c8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f7221-44c7-45fc-9741-8f20a5e662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5F63DB-9734-4D98-880F-3242F5117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71bdc-f9f3-43d4-b9ce-49fce920c850"/>
    <ds:schemaRef ds:uri="343f7221-44c7-45fc-9741-8f20a5e66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7DFC39-612E-4FB8-9B7E-409466BD90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A1AFFE-402A-4071-B775-2CAD9A3DBEB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</vt:lpstr>
      <vt:lpstr>Time</vt:lpstr>
      <vt:lpstr>Calc</vt:lpstr>
      <vt:lpstr>Outputs</vt:lpstr>
      <vt:lpstr>Calc!Print_Titles</vt:lpstr>
      <vt:lpstr>Inp!Print_Titles</vt:lpstr>
      <vt:lpstr>Outputs!Print_Titles</vt:lpstr>
      <vt:lpstr>Time!Print_Titles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Invhestia</cp:lastModifiedBy>
  <dcterms:created xsi:type="dcterms:W3CDTF">2018-11-21T06:57:34Z</dcterms:created>
  <dcterms:modified xsi:type="dcterms:W3CDTF">2020-03-12T10:06:50Z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0x01010020799662DAA36042B63D9FED29C4AD62</vt:lpwstr>
  </property>
</Properties>
</file>